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autoCompressPictures="0"/>
  <mc:AlternateContent xmlns:mc="http://schemas.openxmlformats.org/markup-compatibility/2006">
    <mc:Choice Requires="x15">
      <x15ac:absPath xmlns:x15ac="http://schemas.microsoft.com/office/spreadsheetml/2010/11/ac" url="D:\Geschäft\Vielgestaltig\02_Aufträge\Kunden\Mike Hesse\Funnel\Excell Vorlagen\"/>
    </mc:Choice>
  </mc:AlternateContent>
  <xr:revisionPtr revIDLastSave="0" documentId="13_ncr:1_{E1164B95-AD5C-4823-8668-21871F77CA07}" xr6:coauthVersionLast="46" xr6:coauthVersionMax="46" xr10:uidLastSave="{00000000-0000-0000-0000-000000000000}"/>
  <bookViews>
    <workbookView xWindow="-110" yWindow="-110" windowWidth="19420" windowHeight="10420" xr2:uid="{00000000-000D-0000-FFFF-FFFF00000000}"/>
  </bookViews>
  <sheets>
    <sheet name="Hypothekenrechner" sheetId="1" r:id="rId1"/>
    <sheet name="Tilgungstabelle" sheetId="2" r:id="rId2"/>
  </sheets>
  <definedNames>
    <definedName name="DarlehenIstGut">(Hypothekenrechner!$C$5*Hypothekenrechner!$C$6*Hypothekenrechner!$C$7)&gt;0</definedName>
    <definedName name="DarlehensBetrag">Hypothekenrechner!$C$7</definedName>
    <definedName name="DarlehenStart">Hypothekenrechner!$C$8</definedName>
    <definedName name="darlehenszahlungen_gesamt">Tilgungstabelle!$E$4:$F$363</definedName>
    <definedName name="DauerDerHypothek">Hypothekenrechner!$C$6</definedName>
    <definedName name="_xlnm.Print_Titles" localSheetId="1">Tilgungstabelle!$3:$3</definedName>
    <definedName name="EingegebeneWerte">IF(DarlehensBetrag*(LEN(ZinsSatz)&gt;0)*DauerDerHypothek*DarlehenStart*(LEN(GrundsteuerBetrag)&gt;0)&gt;0,1,0)</definedName>
    <definedName name="gezahlte_zinsen_gesamt">Hypothekenrechner!$E$7</definedName>
    <definedName name="GrundsteuerBetrag">Hypothekenrechner!$E$8</definedName>
    <definedName name="KeineVerbleibendenZahlungen">Tilgungstabelle!$J$4:$J$363</definedName>
    <definedName name="KopfZeile">ROW(Tilgungstabelle!$B$3:$J$3)</definedName>
    <definedName name="LetzteZeile">COUNTIF(Tilgungstabelle!$C$4:$C$363,"&gt;1")+KopfZeile</definedName>
    <definedName name="MonatlicheDarlehensZahlung">Hypothekenrechner!$E$4</definedName>
    <definedName name="ProzentsatzErhöhungVerringerung">1-ZahlungsdauerErhöhungVerringerung/DauerDerHypothek</definedName>
    <definedName name="WertDesEigenheims">Hypothekenrechner!$C$4</definedName>
    <definedName name="zahlungen_gesamt">Tilgungstabelle!$H$4:$H$363</definedName>
    <definedName name="ZahlungsdauerErhöhungVerringerung">INT(NPER(ZinsSatz/12,-MonatlicheDarlehensZahlung*VLOOKUP(PaymentPercentage,PaymentScenarios,2,FALSE),DarlehensBetrag))</definedName>
    <definedName name="Zins">Tilgungstabelle!$E$4:$E$363</definedName>
    <definedName name="ZinsSatz">Hypothekenrechner!$C$5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1" l="1"/>
  <c r="D4" i="2"/>
  <c r="C8" i="1" l="1"/>
  <c r="E4" i="2" l="1"/>
  <c r="D2" i="1"/>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C4" i="2" s="1"/>
  <c r="G4" i="2" l="1"/>
  <c r="F4" i="2"/>
  <c r="H4" i="2" l="1"/>
  <c r="I4" i="2"/>
  <c r="C5" i="2" s="1"/>
  <c r="G5" i="2" s="1"/>
  <c r="D5" i="2" l="1"/>
  <c r="F5" i="2" s="1"/>
  <c r="I5" i="2" s="1"/>
  <c r="C6" i="2" s="1"/>
  <c r="G6" i="2" l="1"/>
  <c r="D6" i="2"/>
  <c r="F6" i="2" l="1"/>
  <c r="I6" i="2" s="1"/>
  <c r="C7" i="2" s="1"/>
  <c r="G7" i="2" l="1"/>
  <c r="D7" i="2"/>
  <c r="F7" i="2" l="1"/>
  <c r="I7" i="2" s="1"/>
  <c r="C8" i="2" s="1"/>
  <c r="G8" i="2" l="1"/>
  <c r="D8" i="2"/>
  <c r="F8" i="2" l="1"/>
  <c r="I8" i="2" s="1"/>
  <c r="C9" i="2" s="1"/>
  <c r="G9" i="2" l="1"/>
  <c r="D9" i="2"/>
  <c r="F9" i="2" l="1"/>
  <c r="I9" i="2" s="1"/>
  <c r="C10" i="2" s="1"/>
  <c r="G10" i="2" l="1"/>
  <c r="D10" i="2"/>
  <c r="F10" i="2" l="1"/>
  <c r="I10" i="2" s="1"/>
  <c r="C11" i="2" s="1"/>
  <c r="G11" i="2" l="1"/>
  <c r="D11" i="2"/>
  <c r="F11" i="2" l="1"/>
  <c r="I11" i="2" s="1"/>
  <c r="C12" i="2" s="1"/>
  <c r="G12" i="2" l="1"/>
  <c r="D12" i="2"/>
  <c r="F12" i="2" l="1"/>
  <c r="I12" i="2" s="1"/>
  <c r="C13" i="2" s="1"/>
  <c r="G13" i="2" l="1"/>
  <c r="D13" i="2"/>
  <c r="F13" i="2" l="1"/>
  <c r="I13" i="2" s="1"/>
  <c r="C14" i="2" s="1"/>
  <c r="G14" i="2" l="1"/>
  <c r="D14" i="2"/>
  <c r="F14" i="2" l="1"/>
  <c r="I14" i="2" s="1"/>
  <c r="C15" i="2" s="1"/>
  <c r="G15" i="2" l="1"/>
  <c r="D15" i="2"/>
  <c r="F15" i="2" l="1"/>
  <c r="I15" i="2" s="1"/>
  <c r="C16" i="2" s="1"/>
  <c r="G16" i="2" l="1"/>
  <c r="D16" i="2"/>
  <c r="F16" i="2" l="1"/>
  <c r="I16" i="2" s="1"/>
  <c r="C17" i="2" s="1"/>
  <c r="G17" i="2" l="1"/>
  <c r="D17" i="2"/>
  <c r="F17" i="2" l="1"/>
  <c r="I17" i="2" s="1"/>
  <c r="C18" i="2" s="1"/>
  <c r="G18" i="2" l="1"/>
  <c r="D18" i="2"/>
  <c r="F18" i="2" l="1"/>
  <c r="I18" i="2" s="1"/>
  <c r="C19" i="2" s="1"/>
  <c r="G19" i="2" l="1"/>
  <c r="D19" i="2"/>
  <c r="F19" i="2" l="1"/>
  <c r="I19" i="2" s="1"/>
  <c r="C20" i="2" s="1"/>
  <c r="G20" i="2" l="1"/>
  <c r="D20" i="2"/>
  <c r="F20" i="2" l="1"/>
  <c r="I20" i="2" s="1"/>
  <c r="C21" i="2" s="1"/>
  <c r="G21" i="2" l="1"/>
  <c r="D21" i="2"/>
  <c r="F21" i="2" l="1"/>
  <c r="I21" i="2" s="1"/>
  <c r="C22" i="2" s="1"/>
  <c r="G22" i="2" l="1"/>
  <c r="D22" i="2"/>
  <c r="F22" i="2" l="1"/>
  <c r="I22" i="2" s="1"/>
  <c r="C23" i="2" s="1"/>
  <c r="G23" i="2" l="1"/>
  <c r="D23" i="2"/>
  <c r="F23" i="2" l="1"/>
  <c r="I23" i="2" s="1"/>
  <c r="C24" i="2" s="1"/>
  <c r="G24" i="2" l="1"/>
  <c r="D24" i="2"/>
  <c r="F24" i="2" l="1"/>
  <c r="I24" i="2" s="1"/>
  <c r="C25" i="2" s="1"/>
  <c r="G25" i="2" l="1"/>
  <c r="D25" i="2"/>
  <c r="F25" i="2" l="1"/>
  <c r="I25" i="2" s="1"/>
  <c r="C26" i="2" s="1"/>
  <c r="G26" i="2" l="1"/>
  <c r="D26" i="2"/>
  <c r="F26" i="2" l="1"/>
  <c r="I26" i="2" s="1"/>
  <c r="C27" i="2" s="1"/>
  <c r="G27" i="2" l="1"/>
  <c r="D27" i="2"/>
  <c r="F27" i="2" l="1"/>
  <c r="I27" i="2" s="1"/>
  <c r="C28" i="2" s="1"/>
  <c r="G28" i="2" l="1"/>
  <c r="D28" i="2"/>
  <c r="F28" i="2" l="1"/>
  <c r="I28" i="2" s="1"/>
  <c r="C29" i="2" s="1"/>
  <c r="G29" i="2" l="1"/>
  <c r="D29" i="2"/>
  <c r="F29" i="2" l="1"/>
  <c r="I29" i="2" s="1"/>
  <c r="C30" i="2" s="1"/>
  <c r="G30" i="2" l="1"/>
  <c r="D30" i="2"/>
  <c r="F30" i="2" l="1"/>
  <c r="I30" i="2" s="1"/>
  <c r="C31" i="2" s="1"/>
  <c r="G31" i="2" l="1"/>
  <c r="D31" i="2"/>
  <c r="F31" i="2" l="1"/>
  <c r="I31" i="2" s="1"/>
  <c r="C32" i="2" s="1"/>
  <c r="G32" i="2" l="1"/>
  <c r="D32" i="2"/>
  <c r="F32" i="2" l="1"/>
  <c r="I32" i="2" s="1"/>
  <c r="C33" i="2" s="1"/>
  <c r="G33" i="2" l="1"/>
  <c r="D33" i="2"/>
  <c r="F33" i="2" l="1"/>
  <c r="I33" i="2" s="1"/>
  <c r="C34" i="2" s="1"/>
  <c r="G34" i="2" l="1"/>
  <c r="D34" i="2"/>
  <c r="F34" i="2" l="1"/>
  <c r="I34" i="2" s="1"/>
  <c r="C35" i="2" s="1"/>
  <c r="G35" i="2" l="1"/>
  <c r="D35" i="2"/>
  <c r="F35" i="2" l="1"/>
  <c r="I35" i="2" s="1"/>
  <c r="C36" i="2" s="1"/>
  <c r="G36" i="2" l="1"/>
  <c r="D36" i="2"/>
  <c r="F36" i="2" l="1"/>
  <c r="I36" i="2" s="1"/>
  <c r="C37" i="2" s="1"/>
  <c r="G37" i="2" l="1"/>
  <c r="D37" i="2"/>
  <c r="F37" i="2" l="1"/>
  <c r="I37" i="2" s="1"/>
  <c r="C38" i="2" s="1"/>
  <c r="G38" i="2" l="1"/>
  <c r="D38" i="2"/>
  <c r="F38" i="2" l="1"/>
  <c r="I38" i="2" s="1"/>
  <c r="C39" i="2" s="1"/>
  <c r="G39" i="2" l="1"/>
  <c r="D39" i="2"/>
  <c r="F39" i="2" l="1"/>
  <c r="I39" i="2" s="1"/>
  <c r="C40" i="2" s="1"/>
  <c r="G40" i="2" l="1"/>
  <c r="D40" i="2"/>
  <c r="F40" i="2" l="1"/>
  <c r="I40" i="2" s="1"/>
  <c r="C41" i="2" s="1"/>
  <c r="G41" i="2" l="1"/>
  <c r="D41" i="2"/>
  <c r="F41" i="2" l="1"/>
  <c r="I41" i="2" s="1"/>
  <c r="C42" i="2" s="1"/>
  <c r="G42" i="2" l="1"/>
  <c r="D42" i="2"/>
  <c r="F42" i="2" l="1"/>
  <c r="I42" i="2" s="1"/>
  <c r="C43" i="2" s="1"/>
  <c r="G43" i="2" l="1"/>
  <c r="D43" i="2"/>
  <c r="F43" i="2" l="1"/>
  <c r="I43" i="2" s="1"/>
  <c r="C44" i="2" s="1"/>
  <c r="G44" i="2" l="1"/>
  <c r="D44" i="2"/>
  <c r="F44" i="2" l="1"/>
  <c r="I44" i="2" s="1"/>
  <c r="C45" i="2" s="1"/>
  <c r="G45" i="2" l="1"/>
  <c r="D45" i="2"/>
  <c r="F45" i="2" l="1"/>
  <c r="I45" i="2" s="1"/>
  <c r="C46" i="2" s="1"/>
  <c r="G46" i="2" l="1"/>
  <c r="D46" i="2"/>
  <c r="F46" i="2" l="1"/>
  <c r="I46" i="2" s="1"/>
  <c r="C47" i="2" s="1"/>
  <c r="G47" i="2" l="1"/>
  <c r="D47" i="2"/>
  <c r="F47" i="2" l="1"/>
  <c r="I47" i="2" s="1"/>
  <c r="C48" i="2" s="1"/>
  <c r="G48" i="2" l="1"/>
  <c r="D48" i="2"/>
  <c r="F48" i="2" l="1"/>
  <c r="I48" i="2" s="1"/>
  <c r="C49" i="2" s="1"/>
  <c r="G49" i="2" l="1"/>
  <c r="D49" i="2"/>
  <c r="F49" i="2" l="1"/>
  <c r="I49" i="2" s="1"/>
  <c r="C50" i="2" s="1"/>
  <c r="G50" i="2" l="1"/>
  <c r="D50" i="2"/>
  <c r="F50" i="2" l="1"/>
  <c r="I50" i="2" s="1"/>
  <c r="C51" i="2" s="1"/>
  <c r="G51" i="2" l="1"/>
  <c r="D51" i="2"/>
  <c r="F51" i="2" l="1"/>
  <c r="I51" i="2" s="1"/>
  <c r="C52" i="2" s="1"/>
  <c r="G52" i="2" l="1"/>
  <c r="D52" i="2"/>
  <c r="F52" i="2" l="1"/>
  <c r="I52" i="2" s="1"/>
  <c r="C53" i="2" s="1"/>
  <c r="G53" i="2" l="1"/>
  <c r="D53" i="2"/>
  <c r="F53" i="2" l="1"/>
  <c r="I53" i="2" s="1"/>
  <c r="C54" i="2" s="1"/>
  <c r="G54" i="2" l="1"/>
  <c r="D54" i="2"/>
  <c r="F54" i="2" l="1"/>
  <c r="I54" i="2" s="1"/>
  <c r="C55" i="2" s="1"/>
  <c r="G55" i="2" l="1"/>
  <c r="D55" i="2"/>
  <c r="F55" i="2" l="1"/>
  <c r="I55" i="2" s="1"/>
  <c r="C56" i="2" s="1"/>
  <c r="G56" i="2" l="1"/>
  <c r="D56" i="2"/>
  <c r="F56" i="2" l="1"/>
  <c r="I56" i="2" s="1"/>
  <c r="C57" i="2" s="1"/>
  <c r="G57" i="2" l="1"/>
  <c r="D57" i="2"/>
  <c r="F57" i="2" l="1"/>
  <c r="I57" i="2" s="1"/>
  <c r="C58" i="2" s="1"/>
  <c r="G58" i="2" l="1"/>
  <c r="D58" i="2"/>
  <c r="F58" i="2" l="1"/>
  <c r="I58" i="2" s="1"/>
  <c r="C59" i="2" s="1"/>
  <c r="G59" i="2" l="1"/>
  <c r="D59" i="2"/>
  <c r="F59" i="2" l="1"/>
  <c r="I59" i="2" s="1"/>
  <c r="C60" i="2" s="1"/>
  <c r="G60" i="2" l="1"/>
  <c r="D60" i="2"/>
  <c r="F60" i="2" l="1"/>
  <c r="I60" i="2" s="1"/>
  <c r="C61" i="2" s="1"/>
  <c r="G61" i="2" l="1"/>
  <c r="D61" i="2"/>
  <c r="F61" i="2" l="1"/>
  <c r="I61" i="2" s="1"/>
  <c r="C62" i="2" s="1"/>
  <c r="G62" i="2" l="1"/>
  <c r="D62" i="2"/>
  <c r="F62" i="2" l="1"/>
  <c r="I62" i="2" s="1"/>
  <c r="C63" i="2" s="1"/>
  <c r="G63" i="2" l="1"/>
  <c r="D63" i="2"/>
  <c r="F63" i="2" l="1"/>
  <c r="I63" i="2" s="1"/>
  <c r="C64" i="2" s="1"/>
  <c r="G64" i="2" l="1"/>
  <c r="D64" i="2"/>
  <c r="F64" i="2" l="1"/>
  <c r="I64" i="2" s="1"/>
  <c r="C65" i="2" s="1"/>
  <c r="G65" i="2" l="1"/>
  <c r="D65" i="2"/>
  <c r="F65" i="2" l="1"/>
  <c r="I65" i="2" s="1"/>
  <c r="C66" i="2" s="1"/>
  <c r="G66" i="2" l="1"/>
  <c r="D66" i="2"/>
  <c r="F66" i="2" l="1"/>
  <c r="I66" i="2" s="1"/>
  <c r="C67" i="2" s="1"/>
  <c r="G67" i="2" l="1"/>
  <c r="D67" i="2"/>
  <c r="F67" i="2" l="1"/>
  <c r="I67" i="2" s="1"/>
  <c r="C68" i="2" s="1"/>
  <c r="G68" i="2" l="1"/>
  <c r="D68" i="2"/>
  <c r="F68" i="2" l="1"/>
  <c r="I68" i="2" s="1"/>
  <c r="C69" i="2" s="1"/>
  <c r="G69" i="2" l="1"/>
  <c r="D69" i="2"/>
  <c r="F69" i="2" l="1"/>
  <c r="I69" i="2" s="1"/>
  <c r="C70" i="2" s="1"/>
  <c r="G70" i="2" l="1"/>
  <c r="D70" i="2"/>
  <c r="F70" i="2" l="1"/>
  <c r="I70" i="2" s="1"/>
  <c r="C71" i="2" s="1"/>
  <c r="G71" i="2" l="1"/>
  <c r="D71" i="2"/>
  <c r="F71" i="2" l="1"/>
  <c r="I71" i="2" s="1"/>
  <c r="C72" i="2" s="1"/>
  <c r="G72" i="2" l="1"/>
  <c r="D72" i="2"/>
  <c r="F72" i="2" l="1"/>
  <c r="I72" i="2" s="1"/>
  <c r="C73" i="2" s="1"/>
  <c r="G73" i="2" l="1"/>
  <c r="D73" i="2"/>
  <c r="F73" i="2" l="1"/>
  <c r="I73" i="2" s="1"/>
  <c r="C74" i="2" s="1"/>
  <c r="G74" i="2" l="1"/>
  <c r="D74" i="2"/>
  <c r="F74" i="2" l="1"/>
  <c r="I74" i="2" s="1"/>
  <c r="C75" i="2" s="1"/>
  <c r="G75" i="2" l="1"/>
  <c r="D75" i="2"/>
  <c r="F75" i="2" l="1"/>
  <c r="I75" i="2" s="1"/>
  <c r="C76" i="2" s="1"/>
  <c r="G76" i="2" l="1"/>
  <c r="D76" i="2"/>
  <c r="F76" i="2" l="1"/>
  <c r="I76" i="2" s="1"/>
  <c r="C77" i="2" s="1"/>
  <c r="G77" i="2" l="1"/>
  <c r="D77" i="2"/>
  <c r="F77" i="2" l="1"/>
  <c r="I77" i="2" s="1"/>
  <c r="C78" i="2" s="1"/>
  <c r="G78" i="2" l="1"/>
  <c r="D78" i="2"/>
  <c r="F78" i="2" l="1"/>
  <c r="I78" i="2" s="1"/>
  <c r="C79" i="2" s="1"/>
  <c r="G79" i="2" l="1"/>
  <c r="D79" i="2"/>
  <c r="F79" i="2" l="1"/>
  <c r="I79" i="2" s="1"/>
  <c r="C80" i="2" s="1"/>
  <c r="G80" i="2" l="1"/>
  <c r="D80" i="2"/>
  <c r="F80" i="2" l="1"/>
  <c r="I80" i="2" s="1"/>
  <c r="C81" i="2" s="1"/>
  <c r="G81" i="2" l="1"/>
  <c r="D81" i="2"/>
  <c r="F81" i="2" l="1"/>
  <c r="I81" i="2" s="1"/>
  <c r="C82" i="2" s="1"/>
  <c r="G82" i="2" l="1"/>
  <c r="D82" i="2"/>
  <c r="F82" i="2" l="1"/>
  <c r="I82" i="2" s="1"/>
  <c r="C83" i="2" s="1"/>
  <c r="G83" i="2" l="1"/>
  <c r="D83" i="2"/>
  <c r="F83" i="2" l="1"/>
  <c r="I83" i="2" s="1"/>
  <c r="C84" i="2" s="1"/>
  <c r="G84" i="2" l="1"/>
  <c r="D84" i="2"/>
  <c r="F84" i="2" l="1"/>
  <c r="I84" i="2" s="1"/>
  <c r="C85" i="2" s="1"/>
  <c r="G85" i="2" l="1"/>
  <c r="D85" i="2"/>
  <c r="F85" i="2" l="1"/>
  <c r="I85" i="2" s="1"/>
  <c r="C86" i="2" s="1"/>
  <c r="G86" i="2" l="1"/>
  <c r="D86" i="2"/>
  <c r="F86" i="2" l="1"/>
  <c r="I86" i="2" s="1"/>
  <c r="C87" i="2" s="1"/>
  <c r="G87" i="2" l="1"/>
  <c r="D87" i="2"/>
  <c r="F87" i="2" l="1"/>
  <c r="I87" i="2" s="1"/>
  <c r="C88" i="2" s="1"/>
  <c r="G88" i="2" l="1"/>
  <c r="D88" i="2"/>
  <c r="F88" i="2" l="1"/>
  <c r="I88" i="2" s="1"/>
  <c r="C89" i="2" s="1"/>
  <c r="G89" i="2" l="1"/>
  <c r="D89" i="2"/>
  <c r="F89" i="2" l="1"/>
  <c r="I89" i="2" s="1"/>
  <c r="C90" i="2" s="1"/>
  <c r="G90" i="2" l="1"/>
  <c r="D90" i="2"/>
  <c r="F90" i="2" l="1"/>
  <c r="I90" i="2" s="1"/>
  <c r="C91" i="2" s="1"/>
  <c r="G91" i="2" l="1"/>
  <c r="D91" i="2"/>
  <c r="F91" i="2" l="1"/>
  <c r="I91" i="2" s="1"/>
  <c r="C92" i="2" s="1"/>
  <c r="G92" i="2" l="1"/>
  <c r="D92" i="2"/>
  <c r="F92" i="2" l="1"/>
  <c r="I92" i="2" s="1"/>
  <c r="C93" i="2" s="1"/>
  <c r="G93" i="2" l="1"/>
  <c r="D93" i="2"/>
  <c r="F93" i="2" l="1"/>
  <c r="I93" i="2" s="1"/>
  <c r="C94" i="2" s="1"/>
  <c r="G94" i="2" l="1"/>
  <c r="D94" i="2"/>
  <c r="F94" i="2" l="1"/>
  <c r="I94" i="2" s="1"/>
  <c r="C95" i="2" s="1"/>
  <c r="G95" i="2" l="1"/>
  <c r="D95" i="2"/>
  <c r="F95" i="2" l="1"/>
  <c r="I95" i="2" s="1"/>
  <c r="C96" i="2" s="1"/>
  <c r="G96" i="2" l="1"/>
  <c r="D96" i="2"/>
  <c r="F96" i="2" l="1"/>
  <c r="I96" i="2" s="1"/>
  <c r="C97" i="2" s="1"/>
  <c r="G97" i="2" l="1"/>
  <c r="D97" i="2"/>
  <c r="F97" i="2" l="1"/>
  <c r="I97" i="2" s="1"/>
  <c r="C98" i="2" s="1"/>
  <c r="G98" i="2" l="1"/>
  <c r="D98" i="2"/>
  <c r="F98" i="2" l="1"/>
  <c r="I98" i="2" s="1"/>
  <c r="C99" i="2" s="1"/>
  <c r="G99" i="2" l="1"/>
  <c r="D99" i="2"/>
  <c r="F99" i="2" l="1"/>
  <c r="I99" i="2" s="1"/>
  <c r="C100" i="2" s="1"/>
  <c r="G100" i="2" l="1"/>
  <c r="D100" i="2"/>
  <c r="F100" i="2" l="1"/>
  <c r="I100" i="2" s="1"/>
  <c r="C101" i="2" s="1"/>
  <c r="G101" i="2" l="1"/>
  <c r="D101" i="2"/>
  <c r="F101" i="2" l="1"/>
  <c r="I101" i="2" s="1"/>
  <c r="C102" i="2" s="1"/>
  <c r="G102" i="2" l="1"/>
  <c r="D102" i="2"/>
  <c r="F102" i="2" l="1"/>
  <c r="I102" i="2" s="1"/>
  <c r="C103" i="2" s="1"/>
  <c r="G103" i="2" l="1"/>
  <c r="D103" i="2"/>
  <c r="F103" i="2" l="1"/>
  <c r="I103" i="2" s="1"/>
  <c r="C104" i="2" s="1"/>
  <c r="G104" i="2" l="1"/>
  <c r="D104" i="2"/>
  <c r="F104" i="2" l="1"/>
  <c r="I104" i="2" s="1"/>
  <c r="C105" i="2" s="1"/>
  <c r="G105" i="2" l="1"/>
  <c r="D105" i="2"/>
  <c r="F105" i="2" l="1"/>
  <c r="I105" i="2" s="1"/>
  <c r="C106" i="2" s="1"/>
  <c r="G106" i="2" l="1"/>
  <c r="D106" i="2"/>
  <c r="F106" i="2" l="1"/>
  <c r="I106" i="2" s="1"/>
  <c r="C107" i="2" s="1"/>
  <c r="G107" i="2" l="1"/>
  <c r="D107" i="2"/>
  <c r="F107" i="2" l="1"/>
  <c r="I107" i="2" s="1"/>
  <c r="C108" i="2" s="1"/>
  <c r="G108" i="2" l="1"/>
  <c r="D108" i="2"/>
  <c r="F108" i="2" l="1"/>
  <c r="I108" i="2" s="1"/>
  <c r="C109" i="2" s="1"/>
  <c r="G109" i="2" l="1"/>
  <c r="D109" i="2"/>
  <c r="F109" i="2" l="1"/>
  <c r="I109" i="2" s="1"/>
  <c r="C110" i="2" s="1"/>
  <c r="G110" i="2" l="1"/>
  <c r="D110" i="2"/>
  <c r="F110" i="2" l="1"/>
  <c r="I110" i="2" s="1"/>
  <c r="C111" i="2" s="1"/>
  <c r="G111" i="2" l="1"/>
  <c r="D111" i="2"/>
  <c r="F111" i="2" l="1"/>
  <c r="I111" i="2" s="1"/>
  <c r="C112" i="2" s="1"/>
  <c r="G112" i="2" l="1"/>
  <c r="D112" i="2"/>
  <c r="F112" i="2" l="1"/>
  <c r="I112" i="2" s="1"/>
  <c r="C113" i="2" s="1"/>
  <c r="G113" i="2" l="1"/>
  <c r="D113" i="2"/>
  <c r="F113" i="2" l="1"/>
  <c r="I113" i="2" s="1"/>
  <c r="C114" i="2" s="1"/>
  <c r="G114" i="2" l="1"/>
  <c r="D114" i="2"/>
  <c r="F114" i="2" l="1"/>
  <c r="I114" i="2" s="1"/>
  <c r="C115" i="2" s="1"/>
  <c r="G115" i="2" l="1"/>
  <c r="D115" i="2"/>
  <c r="F115" i="2" l="1"/>
  <c r="I115" i="2" s="1"/>
  <c r="C116" i="2" s="1"/>
  <c r="G116" i="2" l="1"/>
  <c r="D116" i="2"/>
  <c r="F116" i="2" l="1"/>
  <c r="I116" i="2" s="1"/>
  <c r="C117" i="2" s="1"/>
  <c r="G117" i="2" l="1"/>
  <c r="D117" i="2"/>
  <c r="F117" i="2" l="1"/>
  <c r="I117" i="2" s="1"/>
  <c r="C118" i="2" s="1"/>
  <c r="G118" i="2" l="1"/>
  <c r="D118" i="2"/>
  <c r="F118" i="2" l="1"/>
  <c r="I118" i="2" s="1"/>
  <c r="C119" i="2" s="1"/>
  <c r="G119" i="2" l="1"/>
  <c r="D119" i="2"/>
  <c r="F119" i="2" l="1"/>
  <c r="I119" i="2" s="1"/>
  <c r="C120" i="2" s="1"/>
  <c r="G120" i="2" l="1"/>
  <c r="D120" i="2"/>
  <c r="F120" i="2" l="1"/>
  <c r="I120" i="2" s="1"/>
  <c r="C121" i="2" s="1"/>
  <c r="G121" i="2" l="1"/>
  <c r="D121" i="2"/>
  <c r="F121" i="2" l="1"/>
  <c r="I121" i="2" s="1"/>
  <c r="C122" i="2" s="1"/>
  <c r="G122" i="2" l="1"/>
  <c r="D122" i="2"/>
  <c r="F122" i="2" l="1"/>
  <c r="I122" i="2" s="1"/>
  <c r="C123" i="2" s="1"/>
  <c r="G123" i="2" l="1"/>
  <c r="D123" i="2"/>
  <c r="F123" i="2" l="1"/>
  <c r="I123" i="2" s="1"/>
  <c r="C124" i="2" s="1"/>
  <c r="G124" i="2" l="1"/>
  <c r="D124" i="2"/>
  <c r="F124" i="2" l="1"/>
  <c r="I124" i="2" s="1"/>
  <c r="C125" i="2" s="1"/>
  <c r="G125" i="2" l="1"/>
  <c r="D125" i="2"/>
  <c r="F125" i="2" l="1"/>
  <c r="I125" i="2" s="1"/>
  <c r="C126" i="2" s="1"/>
  <c r="G126" i="2" l="1"/>
  <c r="D126" i="2"/>
  <c r="F126" i="2" l="1"/>
  <c r="I126" i="2" s="1"/>
  <c r="C127" i="2" s="1"/>
  <c r="G127" i="2" l="1"/>
  <c r="D127" i="2"/>
  <c r="F127" i="2" l="1"/>
  <c r="I127" i="2" s="1"/>
  <c r="C128" i="2" s="1"/>
  <c r="G128" i="2" l="1"/>
  <c r="D128" i="2"/>
  <c r="F128" i="2" l="1"/>
  <c r="I128" i="2" s="1"/>
  <c r="C129" i="2" s="1"/>
  <c r="G129" i="2" l="1"/>
  <c r="D129" i="2"/>
  <c r="F129" i="2" l="1"/>
  <c r="I129" i="2" s="1"/>
  <c r="C130" i="2" s="1"/>
  <c r="G130" i="2" l="1"/>
  <c r="D130" i="2"/>
  <c r="F130" i="2" l="1"/>
  <c r="I130" i="2" s="1"/>
  <c r="C131" i="2" s="1"/>
  <c r="G131" i="2" l="1"/>
  <c r="D131" i="2"/>
  <c r="F131" i="2" l="1"/>
  <c r="I131" i="2" s="1"/>
  <c r="C132" i="2" s="1"/>
  <c r="G132" i="2" l="1"/>
  <c r="D132" i="2"/>
  <c r="F132" i="2" l="1"/>
  <c r="I132" i="2" s="1"/>
  <c r="C133" i="2" s="1"/>
  <c r="G133" i="2" l="1"/>
  <c r="D133" i="2"/>
  <c r="F133" i="2" l="1"/>
  <c r="I133" i="2" s="1"/>
  <c r="C134" i="2" s="1"/>
  <c r="G134" i="2" l="1"/>
  <c r="D134" i="2"/>
  <c r="F134" i="2" l="1"/>
  <c r="I134" i="2" s="1"/>
  <c r="C135" i="2" s="1"/>
  <c r="G135" i="2" l="1"/>
  <c r="D135" i="2"/>
  <c r="F135" i="2" l="1"/>
  <c r="I135" i="2" s="1"/>
  <c r="C136" i="2" s="1"/>
  <c r="G136" i="2" l="1"/>
  <c r="D136" i="2"/>
  <c r="F136" i="2" l="1"/>
  <c r="I136" i="2" s="1"/>
  <c r="C137" i="2" s="1"/>
  <c r="G137" i="2" l="1"/>
  <c r="D137" i="2"/>
  <c r="F137" i="2" l="1"/>
  <c r="I137" i="2" s="1"/>
  <c r="C138" i="2" s="1"/>
  <c r="G138" i="2" l="1"/>
  <c r="D138" i="2"/>
  <c r="F138" i="2" l="1"/>
  <c r="I138" i="2" s="1"/>
  <c r="C139" i="2" s="1"/>
  <c r="G139" i="2" l="1"/>
  <c r="D139" i="2"/>
  <c r="F139" i="2" l="1"/>
  <c r="I139" i="2" s="1"/>
  <c r="C140" i="2" s="1"/>
  <c r="G140" i="2" l="1"/>
  <c r="D140" i="2"/>
  <c r="F140" i="2" l="1"/>
  <c r="I140" i="2" s="1"/>
  <c r="C141" i="2" s="1"/>
  <c r="G141" i="2" l="1"/>
  <c r="D141" i="2"/>
  <c r="F141" i="2" l="1"/>
  <c r="I141" i="2" s="1"/>
  <c r="C142" i="2" s="1"/>
  <c r="G142" i="2" l="1"/>
  <c r="D142" i="2"/>
  <c r="F142" i="2" l="1"/>
  <c r="I142" i="2" s="1"/>
  <c r="C143" i="2" s="1"/>
  <c r="G143" i="2" l="1"/>
  <c r="D143" i="2"/>
  <c r="F143" i="2" l="1"/>
  <c r="I143" i="2" s="1"/>
  <c r="C144" i="2" s="1"/>
  <c r="G144" i="2" l="1"/>
  <c r="D144" i="2"/>
  <c r="F144" i="2" l="1"/>
  <c r="I144" i="2" s="1"/>
  <c r="C145" i="2" s="1"/>
  <c r="G145" i="2" l="1"/>
  <c r="D145" i="2"/>
  <c r="F145" i="2" l="1"/>
  <c r="I145" i="2" s="1"/>
  <c r="C146" i="2" s="1"/>
  <c r="G146" i="2" l="1"/>
  <c r="D146" i="2"/>
  <c r="F146" i="2" l="1"/>
  <c r="I146" i="2" s="1"/>
  <c r="C147" i="2" s="1"/>
  <c r="G147" i="2" l="1"/>
  <c r="D147" i="2"/>
  <c r="F147" i="2" l="1"/>
  <c r="I147" i="2" s="1"/>
  <c r="C148" i="2" s="1"/>
  <c r="G148" i="2" l="1"/>
  <c r="D148" i="2"/>
  <c r="F148" i="2" l="1"/>
  <c r="I148" i="2" s="1"/>
  <c r="C149" i="2" s="1"/>
  <c r="G149" i="2" l="1"/>
  <c r="D149" i="2"/>
  <c r="F149" i="2" l="1"/>
  <c r="I149" i="2" s="1"/>
  <c r="C150" i="2" s="1"/>
  <c r="G150" i="2" l="1"/>
  <c r="D150" i="2"/>
  <c r="F150" i="2" l="1"/>
  <c r="I150" i="2" s="1"/>
  <c r="C151" i="2" s="1"/>
  <c r="G151" i="2" l="1"/>
  <c r="D151" i="2"/>
  <c r="F151" i="2" l="1"/>
  <c r="I151" i="2" s="1"/>
  <c r="C152" i="2" s="1"/>
  <c r="G152" i="2" l="1"/>
  <c r="D152" i="2"/>
  <c r="F152" i="2" l="1"/>
  <c r="I152" i="2" s="1"/>
  <c r="C153" i="2" s="1"/>
  <c r="G153" i="2" l="1"/>
  <c r="D153" i="2"/>
  <c r="F153" i="2" l="1"/>
  <c r="I153" i="2" s="1"/>
  <c r="C154" i="2" s="1"/>
  <c r="G154" i="2" l="1"/>
  <c r="D154" i="2"/>
  <c r="F154" i="2" l="1"/>
  <c r="I154" i="2" s="1"/>
  <c r="C155" i="2" s="1"/>
  <c r="G155" i="2" l="1"/>
  <c r="D155" i="2"/>
  <c r="F155" i="2" l="1"/>
  <c r="I155" i="2" s="1"/>
  <c r="C156" i="2" s="1"/>
  <c r="G156" i="2" l="1"/>
  <c r="D156" i="2"/>
  <c r="F156" i="2" l="1"/>
  <c r="I156" i="2" s="1"/>
  <c r="C157" i="2" s="1"/>
  <c r="G157" i="2" l="1"/>
  <c r="D157" i="2"/>
  <c r="F157" i="2" l="1"/>
  <c r="I157" i="2" s="1"/>
  <c r="C158" i="2" s="1"/>
  <c r="G158" i="2" l="1"/>
  <c r="D158" i="2"/>
  <c r="F158" i="2" l="1"/>
  <c r="I158" i="2" s="1"/>
  <c r="C159" i="2" s="1"/>
  <c r="G159" i="2" l="1"/>
  <c r="D159" i="2"/>
  <c r="F159" i="2" l="1"/>
  <c r="I159" i="2" s="1"/>
  <c r="C160" i="2" s="1"/>
  <c r="G160" i="2" l="1"/>
  <c r="D160" i="2"/>
  <c r="F160" i="2" l="1"/>
  <c r="I160" i="2" s="1"/>
  <c r="C161" i="2" s="1"/>
  <c r="G161" i="2" l="1"/>
  <c r="D161" i="2"/>
  <c r="F161" i="2" l="1"/>
  <c r="I161" i="2" s="1"/>
  <c r="C162" i="2" s="1"/>
  <c r="G162" i="2" l="1"/>
  <c r="D162" i="2"/>
  <c r="F162" i="2" l="1"/>
  <c r="I162" i="2" s="1"/>
  <c r="C163" i="2" s="1"/>
  <c r="G163" i="2" l="1"/>
  <c r="D163" i="2"/>
  <c r="F163" i="2" l="1"/>
  <c r="I163" i="2" s="1"/>
  <c r="C164" i="2" s="1"/>
  <c r="G164" i="2" l="1"/>
  <c r="D164" i="2"/>
  <c r="F164" i="2" l="1"/>
  <c r="I164" i="2" s="1"/>
  <c r="C165" i="2" s="1"/>
  <c r="G165" i="2" l="1"/>
  <c r="D165" i="2"/>
  <c r="F165" i="2" l="1"/>
  <c r="I165" i="2" s="1"/>
  <c r="C166" i="2" s="1"/>
  <c r="G166" i="2" l="1"/>
  <c r="D166" i="2"/>
  <c r="F166" i="2" l="1"/>
  <c r="I166" i="2" s="1"/>
  <c r="C167" i="2" s="1"/>
  <c r="G167" i="2" l="1"/>
  <c r="D167" i="2"/>
  <c r="F167" i="2" l="1"/>
  <c r="I167" i="2" s="1"/>
  <c r="C168" i="2" s="1"/>
  <c r="G168" i="2" l="1"/>
  <c r="D168" i="2"/>
  <c r="F168" i="2" l="1"/>
  <c r="I168" i="2" s="1"/>
  <c r="C169" i="2" s="1"/>
  <c r="G169" i="2" l="1"/>
  <c r="D169" i="2"/>
  <c r="F169" i="2" s="1"/>
  <c r="I169" i="2" l="1"/>
  <c r="C170" i="2" s="1"/>
  <c r="G170" i="2" l="1"/>
  <c r="D170" i="2"/>
  <c r="F170" i="2" l="1"/>
  <c r="I170" i="2" s="1"/>
  <c r="C171" i="2" s="1"/>
  <c r="G171" i="2" l="1"/>
  <c r="D171" i="2"/>
  <c r="F171" i="2" l="1"/>
  <c r="I171" i="2" s="1"/>
  <c r="C172" i="2" s="1"/>
  <c r="G172" i="2" l="1"/>
  <c r="D172" i="2"/>
  <c r="F172" i="2" l="1"/>
  <c r="I172" i="2" s="1"/>
  <c r="C173" i="2" s="1"/>
  <c r="G173" i="2" l="1"/>
  <c r="D173" i="2"/>
  <c r="F173" i="2" l="1"/>
  <c r="I173" i="2" s="1"/>
  <c r="C174" i="2" s="1"/>
  <c r="G174" i="2" l="1"/>
  <c r="D174" i="2"/>
  <c r="F174" i="2" l="1"/>
  <c r="I174" i="2" s="1"/>
  <c r="C175" i="2" s="1"/>
  <c r="G175" i="2" l="1"/>
  <c r="D175" i="2"/>
  <c r="F175" i="2" l="1"/>
  <c r="I175" i="2" s="1"/>
  <c r="C176" i="2" s="1"/>
  <c r="G176" i="2" l="1"/>
  <c r="D176" i="2"/>
  <c r="F176" i="2" l="1"/>
  <c r="I176" i="2" s="1"/>
  <c r="C177" i="2" s="1"/>
  <c r="G177" i="2" l="1"/>
  <c r="D177" i="2"/>
  <c r="F177" i="2" l="1"/>
  <c r="I177" i="2" s="1"/>
  <c r="C178" i="2" s="1"/>
  <c r="G178" i="2" l="1"/>
  <c r="D178" i="2"/>
  <c r="F178" i="2" l="1"/>
  <c r="I178" i="2" s="1"/>
  <c r="C179" i="2" s="1"/>
  <c r="G179" i="2" l="1"/>
  <c r="D179" i="2"/>
  <c r="F179" i="2" l="1"/>
  <c r="I179" i="2" s="1"/>
  <c r="C180" i="2" s="1"/>
  <c r="G180" i="2" l="1"/>
  <c r="D180" i="2"/>
  <c r="F180" i="2" l="1"/>
  <c r="I180" i="2" s="1"/>
  <c r="C181" i="2" s="1"/>
  <c r="G181" i="2" l="1"/>
  <c r="D181" i="2"/>
  <c r="F181" i="2" l="1"/>
  <c r="I181" i="2" s="1"/>
  <c r="C182" i="2" s="1"/>
  <c r="G182" i="2" l="1"/>
  <c r="D182" i="2"/>
  <c r="F182" i="2" l="1"/>
  <c r="I182" i="2" s="1"/>
  <c r="C183" i="2" s="1"/>
  <c r="G183" i="2" l="1"/>
  <c r="D183" i="2"/>
  <c r="F183" i="2" l="1"/>
  <c r="I183" i="2" s="1"/>
  <c r="C184" i="2" s="1"/>
  <c r="G184" i="2" l="1"/>
  <c r="D184" i="2"/>
  <c r="F184" i="2" l="1"/>
  <c r="I184" i="2" s="1"/>
  <c r="C185" i="2" s="1"/>
  <c r="G185" i="2" l="1"/>
  <c r="D185" i="2"/>
  <c r="F185" i="2" l="1"/>
  <c r="I185" i="2" s="1"/>
  <c r="C186" i="2" s="1"/>
  <c r="G186" i="2" l="1"/>
  <c r="D186" i="2"/>
  <c r="F186" i="2" l="1"/>
  <c r="I186" i="2" s="1"/>
  <c r="C187" i="2" s="1"/>
  <c r="G187" i="2" l="1"/>
  <c r="D187" i="2"/>
  <c r="F187" i="2" l="1"/>
  <c r="I187" i="2" s="1"/>
  <c r="C188" i="2" s="1"/>
  <c r="G188" i="2" l="1"/>
  <c r="D188" i="2"/>
  <c r="F188" i="2" l="1"/>
  <c r="I188" i="2" s="1"/>
  <c r="C189" i="2" s="1"/>
  <c r="G189" i="2" l="1"/>
  <c r="D189" i="2"/>
  <c r="F189" i="2" l="1"/>
  <c r="I189" i="2" s="1"/>
  <c r="C190" i="2" s="1"/>
  <c r="G190" i="2" l="1"/>
  <c r="D190" i="2"/>
  <c r="F190" i="2" l="1"/>
  <c r="I190" i="2" s="1"/>
  <c r="C191" i="2" s="1"/>
  <c r="G191" i="2" l="1"/>
  <c r="D191" i="2"/>
  <c r="F191" i="2" l="1"/>
  <c r="I191" i="2" s="1"/>
  <c r="C192" i="2" s="1"/>
  <c r="G192" i="2" l="1"/>
  <c r="D192" i="2"/>
  <c r="F192" i="2" l="1"/>
  <c r="I192" i="2" s="1"/>
  <c r="C193" i="2" s="1"/>
  <c r="G193" i="2" l="1"/>
  <c r="D193" i="2"/>
  <c r="F193" i="2" l="1"/>
  <c r="I193" i="2" s="1"/>
  <c r="C194" i="2" s="1"/>
  <c r="G194" i="2" l="1"/>
  <c r="D194" i="2"/>
  <c r="F194" i="2" l="1"/>
  <c r="I194" i="2" s="1"/>
  <c r="C195" i="2" s="1"/>
  <c r="G195" i="2" l="1"/>
  <c r="D195" i="2"/>
  <c r="F195" i="2" l="1"/>
  <c r="I195" i="2" s="1"/>
  <c r="C196" i="2" s="1"/>
  <c r="G196" i="2" l="1"/>
  <c r="D196" i="2"/>
  <c r="F196" i="2" l="1"/>
  <c r="I196" i="2" s="1"/>
  <c r="C197" i="2" s="1"/>
  <c r="G197" i="2" l="1"/>
  <c r="D197" i="2"/>
  <c r="F197" i="2" l="1"/>
  <c r="I197" i="2" s="1"/>
  <c r="C198" i="2" s="1"/>
  <c r="G198" i="2" l="1"/>
  <c r="D198" i="2"/>
  <c r="F198" i="2" l="1"/>
  <c r="I198" i="2" s="1"/>
  <c r="C199" i="2" s="1"/>
  <c r="G199" i="2" l="1"/>
  <c r="D199" i="2"/>
  <c r="F199" i="2" l="1"/>
  <c r="I199" i="2" s="1"/>
  <c r="C200" i="2" s="1"/>
  <c r="G200" i="2" l="1"/>
  <c r="D200" i="2"/>
  <c r="F200" i="2" l="1"/>
  <c r="I200" i="2" s="1"/>
  <c r="C201" i="2" s="1"/>
  <c r="G201" i="2" l="1"/>
  <c r="D201" i="2"/>
  <c r="F201" i="2" l="1"/>
  <c r="I201" i="2" s="1"/>
  <c r="C202" i="2" s="1"/>
  <c r="G202" i="2" l="1"/>
  <c r="D202" i="2"/>
  <c r="F202" i="2" l="1"/>
  <c r="I202" i="2" s="1"/>
  <c r="C203" i="2" s="1"/>
  <c r="G203" i="2" l="1"/>
  <c r="D203" i="2"/>
  <c r="F203" i="2" l="1"/>
  <c r="I203" i="2" s="1"/>
  <c r="C204" i="2" s="1"/>
  <c r="G204" i="2" l="1"/>
  <c r="D204" i="2"/>
  <c r="F204" i="2" l="1"/>
  <c r="I204" i="2" s="1"/>
  <c r="C205" i="2" s="1"/>
  <c r="G205" i="2" l="1"/>
  <c r="D205" i="2"/>
  <c r="F205" i="2" l="1"/>
  <c r="I205" i="2" s="1"/>
  <c r="C206" i="2" s="1"/>
  <c r="G206" i="2" l="1"/>
  <c r="D206" i="2"/>
  <c r="F206" i="2" l="1"/>
  <c r="I206" i="2" s="1"/>
  <c r="C207" i="2" s="1"/>
  <c r="G207" i="2" l="1"/>
  <c r="D207" i="2"/>
  <c r="F207" i="2" l="1"/>
  <c r="I207" i="2" s="1"/>
  <c r="C208" i="2" s="1"/>
  <c r="G208" i="2" l="1"/>
  <c r="D208" i="2"/>
  <c r="F208" i="2" l="1"/>
  <c r="I208" i="2" s="1"/>
  <c r="C209" i="2" s="1"/>
  <c r="G209" i="2" l="1"/>
  <c r="D209" i="2"/>
  <c r="F209" i="2" l="1"/>
  <c r="I209" i="2" s="1"/>
  <c r="C210" i="2" s="1"/>
  <c r="G210" i="2" l="1"/>
  <c r="D210" i="2"/>
  <c r="F210" i="2" l="1"/>
  <c r="I210" i="2" s="1"/>
  <c r="C211" i="2" s="1"/>
  <c r="G211" i="2" l="1"/>
  <c r="D211" i="2"/>
  <c r="F211" i="2" l="1"/>
  <c r="I211" i="2" s="1"/>
  <c r="C212" i="2" s="1"/>
  <c r="G212" i="2" l="1"/>
  <c r="D212" i="2"/>
  <c r="F212" i="2" l="1"/>
  <c r="I212" i="2" s="1"/>
  <c r="C213" i="2" s="1"/>
  <c r="G213" i="2" l="1"/>
  <c r="D213" i="2"/>
  <c r="F213" i="2" l="1"/>
  <c r="I213" i="2" s="1"/>
  <c r="C214" i="2" s="1"/>
  <c r="G214" i="2" l="1"/>
  <c r="D214" i="2"/>
  <c r="F214" i="2" l="1"/>
  <c r="I214" i="2" s="1"/>
  <c r="C215" i="2" s="1"/>
  <c r="G215" i="2" l="1"/>
  <c r="D215" i="2"/>
  <c r="F215" i="2" l="1"/>
  <c r="I215" i="2" s="1"/>
  <c r="C216" i="2" s="1"/>
  <c r="G216" i="2" l="1"/>
  <c r="D216" i="2"/>
  <c r="F216" i="2" l="1"/>
  <c r="I216" i="2" s="1"/>
  <c r="C217" i="2" s="1"/>
  <c r="G217" i="2" l="1"/>
  <c r="D217" i="2"/>
  <c r="F217" i="2" l="1"/>
  <c r="I217" i="2" s="1"/>
  <c r="C218" i="2" s="1"/>
  <c r="G218" i="2" l="1"/>
  <c r="D218" i="2"/>
  <c r="F218" i="2" l="1"/>
  <c r="I218" i="2" s="1"/>
  <c r="C219" i="2" s="1"/>
  <c r="G219" i="2" l="1"/>
  <c r="D219" i="2"/>
  <c r="F219" i="2" l="1"/>
  <c r="I219" i="2" s="1"/>
  <c r="C220" i="2" s="1"/>
  <c r="G220" i="2" l="1"/>
  <c r="D220" i="2"/>
  <c r="F220" i="2" l="1"/>
  <c r="I220" i="2" s="1"/>
  <c r="C221" i="2" s="1"/>
  <c r="G221" i="2" l="1"/>
  <c r="D221" i="2"/>
  <c r="F221" i="2" l="1"/>
  <c r="I221" i="2" s="1"/>
  <c r="C222" i="2" s="1"/>
  <c r="G222" i="2" l="1"/>
  <c r="D222" i="2"/>
  <c r="F222" i="2" l="1"/>
  <c r="I222" i="2" s="1"/>
  <c r="C223" i="2" s="1"/>
  <c r="G223" i="2" l="1"/>
  <c r="D223" i="2"/>
  <c r="F223" i="2" l="1"/>
  <c r="I223" i="2" s="1"/>
  <c r="C224" i="2" s="1"/>
  <c r="G224" i="2" l="1"/>
  <c r="D224" i="2"/>
  <c r="F224" i="2" l="1"/>
  <c r="I224" i="2" s="1"/>
  <c r="C225" i="2" s="1"/>
  <c r="G225" i="2" l="1"/>
  <c r="D225" i="2"/>
  <c r="F225" i="2" l="1"/>
  <c r="I225" i="2" s="1"/>
  <c r="C226" i="2" s="1"/>
  <c r="G226" i="2" l="1"/>
  <c r="D226" i="2"/>
  <c r="F226" i="2" l="1"/>
  <c r="I226" i="2" s="1"/>
  <c r="C227" i="2" s="1"/>
  <c r="G227" i="2" l="1"/>
  <c r="D227" i="2"/>
  <c r="F227" i="2" l="1"/>
  <c r="I227" i="2" s="1"/>
  <c r="C228" i="2" s="1"/>
  <c r="G228" i="2" l="1"/>
  <c r="D228" i="2"/>
  <c r="F228" i="2" l="1"/>
  <c r="I228" i="2" s="1"/>
  <c r="C229" i="2" s="1"/>
  <c r="G229" i="2" l="1"/>
  <c r="D229" i="2"/>
  <c r="F229" i="2" l="1"/>
  <c r="I229" i="2" s="1"/>
  <c r="C230" i="2" s="1"/>
  <c r="G230" i="2" l="1"/>
  <c r="D230" i="2"/>
  <c r="F230" i="2" l="1"/>
  <c r="I230" i="2" s="1"/>
  <c r="C231" i="2" s="1"/>
  <c r="G231" i="2" l="1"/>
  <c r="D231" i="2"/>
  <c r="F231" i="2" l="1"/>
  <c r="I231" i="2" s="1"/>
  <c r="C232" i="2" s="1"/>
  <c r="G232" i="2" l="1"/>
  <c r="D232" i="2"/>
  <c r="F232" i="2" l="1"/>
  <c r="I232" i="2" s="1"/>
  <c r="C233" i="2" s="1"/>
  <c r="G233" i="2" l="1"/>
  <c r="D233" i="2"/>
  <c r="F233" i="2" l="1"/>
  <c r="I233" i="2" s="1"/>
  <c r="C234" i="2" s="1"/>
  <c r="G234" i="2" l="1"/>
  <c r="D234" i="2"/>
  <c r="F234" i="2" l="1"/>
  <c r="I234" i="2" s="1"/>
  <c r="C235" i="2" s="1"/>
  <c r="G235" i="2" l="1"/>
  <c r="D235" i="2"/>
  <c r="F235" i="2" l="1"/>
  <c r="I235" i="2" s="1"/>
  <c r="C236" i="2" s="1"/>
  <c r="G236" i="2" l="1"/>
  <c r="D236" i="2"/>
  <c r="F236" i="2" l="1"/>
  <c r="I236" i="2" s="1"/>
  <c r="C237" i="2" s="1"/>
  <c r="G237" i="2" l="1"/>
  <c r="D237" i="2"/>
  <c r="F237" i="2" l="1"/>
  <c r="I237" i="2" s="1"/>
  <c r="C238" i="2" s="1"/>
  <c r="G238" i="2" l="1"/>
  <c r="D238" i="2"/>
  <c r="F238" i="2" l="1"/>
  <c r="I238" i="2" s="1"/>
  <c r="C239" i="2" s="1"/>
  <c r="G239" i="2" l="1"/>
  <c r="D239" i="2"/>
  <c r="F239" i="2" l="1"/>
  <c r="I239" i="2" s="1"/>
  <c r="C240" i="2" s="1"/>
  <c r="G240" i="2" l="1"/>
  <c r="D240" i="2"/>
  <c r="F240" i="2" l="1"/>
  <c r="I240" i="2" s="1"/>
  <c r="C241" i="2" s="1"/>
  <c r="G241" i="2" l="1"/>
  <c r="D241" i="2"/>
  <c r="F241" i="2" l="1"/>
  <c r="I241" i="2" s="1"/>
  <c r="C242" i="2" s="1"/>
  <c r="G242" i="2" l="1"/>
  <c r="D242" i="2"/>
  <c r="F242" i="2" l="1"/>
  <c r="I242" i="2" s="1"/>
  <c r="C243" i="2" s="1"/>
  <c r="G243" i="2" l="1"/>
  <c r="D243" i="2"/>
  <c r="F243" i="2" l="1"/>
  <c r="I243" i="2" s="1"/>
  <c r="C244" i="2" s="1"/>
  <c r="G244" i="2" l="1"/>
  <c r="D244" i="2"/>
  <c r="F244" i="2" l="1"/>
  <c r="I244" i="2" s="1"/>
  <c r="C245" i="2" s="1"/>
  <c r="G245" i="2" l="1"/>
  <c r="D245" i="2"/>
  <c r="F245" i="2" l="1"/>
  <c r="I245" i="2" s="1"/>
  <c r="C246" i="2" s="1"/>
  <c r="G246" i="2" l="1"/>
  <c r="D246" i="2"/>
  <c r="F246" i="2" l="1"/>
  <c r="I246" i="2" s="1"/>
  <c r="C247" i="2" s="1"/>
  <c r="G247" i="2" l="1"/>
  <c r="D247" i="2"/>
  <c r="F247" i="2" l="1"/>
  <c r="I247" i="2" s="1"/>
  <c r="C248" i="2" s="1"/>
  <c r="G248" i="2" l="1"/>
  <c r="D248" i="2"/>
  <c r="F248" i="2" l="1"/>
  <c r="I248" i="2" s="1"/>
  <c r="C249" i="2" s="1"/>
  <c r="G249" i="2" l="1"/>
  <c r="D249" i="2"/>
  <c r="F249" i="2" l="1"/>
  <c r="I249" i="2" s="1"/>
  <c r="C250" i="2" s="1"/>
  <c r="G250" i="2" l="1"/>
  <c r="D250" i="2"/>
  <c r="F250" i="2" l="1"/>
  <c r="I250" i="2" s="1"/>
  <c r="C251" i="2" s="1"/>
  <c r="G251" i="2" l="1"/>
  <c r="D251" i="2"/>
  <c r="F251" i="2" l="1"/>
  <c r="I251" i="2" s="1"/>
  <c r="C252" i="2" s="1"/>
  <c r="G252" i="2" l="1"/>
  <c r="D252" i="2"/>
  <c r="F252" i="2" l="1"/>
  <c r="I252" i="2" s="1"/>
  <c r="C253" i="2" s="1"/>
  <c r="G253" i="2" l="1"/>
  <c r="D253" i="2"/>
  <c r="F253" i="2" l="1"/>
  <c r="I253" i="2" s="1"/>
  <c r="C254" i="2" s="1"/>
  <c r="G254" i="2" l="1"/>
  <c r="D254" i="2"/>
  <c r="F254" i="2" l="1"/>
  <c r="I254" i="2" s="1"/>
  <c r="C255" i="2" s="1"/>
  <c r="G255" i="2" l="1"/>
  <c r="D255" i="2"/>
  <c r="F255" i="2" l="1"/>
  <c r="I255" i="2" s="1"/>
  <c r="C256" i="2" s="1"/>
  <c r="G256" i="2" l="1"/>
  <c r="D256" i="2"/>
  <c r="F256" i="2" l="1"/>
  <c r="I256" i="2" s="1"/>
  <c r="C257" i="2" s="1"/>
  <c r="G257" i="2" l="1"/>
  <c r="D257" i="2"/>
  <c r="F257" i="2" l="1"/>
  <c r="I257" i="2" s="1"/>
  <c r="C258" i="2" s="1"/>
  <c r="G258" i="2" l="1"/>
  <c r="D258" i="2"/>
  <c r="F258" i="2" l="1"/>
  <c r="I258" i="2" s="1"/>
  <c r="C259" i="2" s="1"/>
  <c r="G259" i="2" l="1"/>
  <c r="D259" i="2"/>
  <c r="F259" i="2" l="1"/>
  <c r="I259" i="2" s="1"/>
  <c r="C260" i="2" s="1"/>
  <c r="G260" i="2" l="1"/>
  <c r="D260" i="2"/>
  <c r="F260" i="2" l="1"/>
  <c r="I260" i="2" s="1"/>
  <c r="C261" i="2" s="1"/>
  <c r="G261" i="2" l="1"/>
  <c r="D261" i="2"/>
  <c r="F261" i="2" l="1"/>
  <c r="I261" i="2" s="1"/>
  <c r="C262" i="2" s="1"/>
  <c r="G262" i="2" l="1"/>
  <c r="D262" i="2"/>
  <c r="F262" i="2" l="1"/>
  <c r="I262" i="2" s="1"/>
  <c r="C263" i="2" s="1"/>
  <c r="G263" i="2" l="1"/>
  <c r="D263" i="2"/>
  <c r="F263" i="2" l="1"/>
  <c r="I263" i="2" s="1"/>
  <c r="C264" i="2" s="1"/>
  <c r="G264" i="2" l="1"/>
  <c r="D264" i="2"/>
  <c r="F264" i="2" l="1"/>
  <c r="I264" i="2" s="1"/>
  <c r="C265" i="2" s="1"/>
  <c r="G265" i="2" l="1"/>
  <c r="D265" i="2"/>
  <c r="F265" i="2" l="1"/>
  <c r="I265" i="2" s="1"/>
  <c r="C266" i="2" s="1"/>
  <c r="G266" i="2" l="1"/>
  <c r="D266" i="2"/>
  <c r="F266" i="2" l="1"/>
  <c r="I266" i="2" s="1"/>
  <c r="C267" i="2" s="1"/>
  <c r="G267" i="2" l="1"/>
  <c r="D267" i="2"/>
  <c r="F267" i="2" l="1"/>
  <c r="I267" i="2" s="1"/>
  <c r="C268" i="2" s="1"/>
  <c r="G268" i="2" l="1"/>
  <c r="D268" i="2"/>
  <c r="F268" i="2" l="1"/>
  <c r="I268" i="2" s="1"/>
  <c r="C269" i="2" s="1"/>
  <c r="G269" i="2" l="1"/>
  <c r="D269" i="2"/>
  <c r="F269" i="2" l="1"/>
  <c r="I269" i="2" s="1"/>
  <c r="C270" i="2" s="1"/>
  <c r="G270" i="2" l="1"/>
  <c r="D270" i="2"/>
  <c r="F270" i="2" l="1"/>
  <c r="I270" i="2" s="1"/>
  <c r="C271" i="2" s="1"/>
  <c r="G271" i="2" l="1"/>
  <c r="D271" i="2"/>
  <c r="F271" i="2" l="1"/>
  <c r="I271" i="2" s="1"/>
  <c r="C272" i="2" s="1"/>
  <c r="G272" i="2" l="1"/>
  <c r="D272" i="2"/>
  <c r="F272" i="2" l="1"/>
  <c r="I272" i="2" s="1"/>
  <c r="C273" i="2" s="1"/>
  <c r="G273" i="2" l="1"/>
  <c r="D273" i="2"/>
  <c r="F273" i="2" l="1"/>
  <c r="I273" i="2" s="1"/>
  <c r="C274" i="2" s="1"/>
  <c r="G274" i="2" l="1"/>
  <c r="D274" i="2"/>
  <c r="F274" i="2" l="1"/>
  <c r="I274" i="2" s="1"/>
  <c r="C275" i="2" s="1"/>
  <c r="G275" i="2" l="1"/>
  <c r="D275" i="2"/>
  <c r="F275" i="2" l="1"/>
  <c r="I275" i="2" s="1"/>
  <c r="C276" i="2" s="1"/>
  <c r="G276" i="2" l="1"/>
  <c r="D276" i="2"/>
  <c r="F276" i="2" l="1"/>
  <c r="I276" i="2" s="1"/>
  <c r="C277" i="2" s="1"/>
  <c r="G277" i="2" l="1"/>
  <c r="D277" i="2"/>
  <c r="F277" i="2" l="1"/>
  <c r="I277" i="2" s="1"/>
  <c r="C278" i="2" s="1"/>
  <c r="G278" i="2" l="1"/>
  <c r="D278" i="2"/>
  <c r="F278" i="2" l="1"/>
  <c r="I278" i="2" s="1"/>
  <c r="C279" i="2" s="1"/>
  <c r="G279" i="2" l="1"/>
  <c r="D279" i="2"/>
  <c r="F279" i="2" l="1"/>
  <c r="I279" i="2" s="1"/>
  <c r="C280" i="2" s="1"/>
  <c r="G280" i="2" l="1"/>
  <c r="D280" i="2"/>
  <c r="F280" i="2" l="1"/>
  <c r="I280" i="2" s="1"/>
  <c r="C281" i="2" s="1"/>
  <c r="G281" i="2" l="1"/>
  <c r="D281" i="2"/>
  <c r="F281" i="2" l="1"/>
  <c r="I281" i="2" s="1"/>
  <c r="C282" i="2" s="1"/>
  <c r="G282" i="2" l="1"/>
  <c r="D282" i="2"/>
  <c r="F282" i="2" l="1"/>
  <c r="I282" i="2" s="1"/>
  <c r="C283" i="2" s="1"/>
  <c r="G283" i="2" l="1"/>
  <c r="D283" i="2"/>
  <c r="F283" i="2" l="1"/>
  <c r="I283" i="2" s="1"/>
  <c r="C284" i="2" s="1"/>
  <c r="G284" i="2" l="1"/>
  <c r="D284" i="2"/>
  <c r="F284" i="2" l="1"/>
  <c r="I284" i="2" s="1"/>
  <c r="C285" i="2" s="1"/>
  <c r="G285" i="2" l="1"/>
  <c r="D285" i="2"/>
  <c r="F285" i="2" l="1"/>
  <c r="I285" i="2" s="1"/>
  <c r="C286" i="2" s="1"/>
  <c r="G286" i="2" l="1"/>
  <c r="D286" i="2"/>
  <c r="F286" i="2" l="1"/>
  <c r="I286" i="2" s="1"/>
  <c r="C287" i="2" s="1"/>
  <c r="G287" i="2" l="1"/>
  <c r="D287" i="2"/>
  <c r="F287" i="2" l="1"/>
  <c r="I287" i="2" s="1"/>
  <c r="C288" i="2" s="1"/>
  <c r="G288" i="2" l="1"/>
  <c r="D288" i="2"/>
  <c r="F288" i="2" l="1"/>
  <c r="I288" i="2" s="1"/>
  <c r="C289" i="2" s="1"/>
  <c r="G289" i="2" l="1"/>
  <c r="D289" i="2"/>
  <c r="F289" i="2" l="1"/>
  <c r="I289" i="2" s="1"/>
  <c r="C290" i="2" s="1"/>
  <c r="G290" i="2" l="1"/>
  <c r="D290" i="2"/>
  <c r="F290" i="2" l="1"/>
  <c r="I290" i="2" s="1"/>
  <c r="C291" i="2" s="1"/>
  <c r="G291" i="2" l="1"/>
  <c r="D291" i="2"/>
  <c r="F291" i="2" l="1"/>
  <c r="I291" i="2" s="1"/>
  <c r="C292" i="2" s="1"/>
  <c r="G292" i="2" l="1"/>
  <c r="D292" i="2"/>
  <c r="F292" i="2" l="1"/>
  <c r="I292" i="2" s="1"/>
  <c r="C293" i="2" s="1"/>
  <c r="G293" i="2" l="1"/>
  <c r="D293" i="2"/>
  <c r="F293" i="2" l="1"/>
  <c r="I293" i="2" s="1"/>
  <c r="C294" i="2" s="1"/>
  <c r="G294" i="2" l="1"/>
  <c r="D294" i="2"/>
  <c r="F294" i="2" l="1"/>
  <c r="I294" i="2" s="1"/>
  <c r="C295" i="2" s="1"/>
  <c r="G295" i="2" l="1"/>
  <c r="D295" i="2"/>
  <c r="F295" i="2" l="1"/>
  <c r="I295" i="2" s="1"/>
  <c r="C296" i="2" s="1"/>
  <c r="G296" i="2" l="1"/>
  <c r="D296" i="2"/>
  <c r="F296" i="2" l="1"/>
  <c r="I296" i="2" s="1"/>
  <c r="C297" i="2" s="1"/>
  <c r="G297" i="2" l="1"/>
  <c r="D297" i="2"/>
  <c r="F297" i="2" l="1"/>
  <c r="I297" i="2" s="1"/>
  <c r="C298" i="2" s="1"/>
  <c r="G298" i="2" l="1"/>
  <c r="D298" i="2"/>
  <c r="F298" i="2" l="1"/>
  <c r="I298" i="2" s="1"/>
  <c r="C299" i="2" s="1"/>
  <c r="G299" i="2" l="1"/>
  <c r="D299" i="2"/>
  <c r="F299" i="2" l="1"/>
  <c r="I299" i="2" s="1"/>
  <c r="C300" i="2" s="1"/>
  <c r="G300" i="2" l="1"/>
  <c r="D300" i="2"/>
  <c r="F300" i="2" l="1"/>
  <c r="I300" i="2" s="1"/>
  <c r="C301" i="2" s="1"/>
  <c r="G301" i="2" l="1"/>
  <c r="D301" i="2"/>
  <c r="F301" i="2" l="1"/>
  <c r="I301" i="2" s="1"/>
  <c r="C302" i="2" s="1"/>
  <c r="G302" i="2" l="1"/>
  <c r="D302" i="2"/>
  <c r="F302" i="2" l="1"/>
  <c r="I302" i="2" s="1"/>
  <c r="C303" i="2" s="1"/>
  <c r="G303" i="2" l="1"/>
  <c r="D303" i="2"/>
  <c r="F303" i="2" l="1"/>
  <c r="I303" i="2" s="1"/>
  <c r="C304" i="2" s="1"/>
  <c r="G304" i="2" l="1"/>
  <c r="D304" i="2"/>
  <c r="F304" i="2" l="1"/>
  <c r="I304" i="2" s="1"/>
  <c r="C305" i="2" s="1"/>
  <c r="G305" i="2" l="1"/>
  <c r="D305" i="2"/>
  <c r="F305" i="2" l="1"/>
  <c r="I305" i="2" s="1"/>
  <c r="C306" i="2" s="1"/>
  <c r="G306" i="2" l="1"/>
  <c r="D306" i="2"/>
  <c r="F306" i="2" l="1"/>
  <c r="I306" i="2" s="1"/>
  <c r="C307" i="2" s="1"/>
  <c r="G307" i="2" l="1"/>
  <c r="D307" i="2"/>
  <c r="F307" i="2" l="1"/>
  <c r="I307" i="2" s="1"/>
  <c r="C308" i="2" s="1"/>
  <c r="G308" i="2" l="1"/>
  <c r="D308" i="2"/>
  <c r="F308" i="2" l="1"/>
  <c r="I308" i="2" s="1"/>
  <c r="C309" i="2" s="1"/>
  <c r="G309" i="2" l="1"/>
  <c r="D309" i="2"/>
  <c r="F309" i="2" l="1"/>
  <c r="I309" i="2" s="1"/>
  <c r="C310" i="2" s="1"/>
  <c r="G310" i="2" l="1"/>
  <c r="D310" i="2"/>
  <c r="F310" i="2" l="1"/>
  <c r="I310" i="2" s="1"/>
  <c r="C311" i="2" s="1"/>
  <c r="G311" i="2" l="1"/>
  <c r="D311" i="2"/>
  <c r="F311" i="2" l="1"/>
  <c r="I311" i="2" s="1"/>
  <c r="C312" i="2" s="1"/>
  <c r="G312" i="2" l="1"/>
  <c r="D312" i="2"/>
  <c r="F312" i="2" l="1"/>
  <c r="I312" i="2" s="1"/>
  <c r="C313" i="2" s="1"/>
  <c r="G313" i="2" l="1"/>
  <c r="D313" i="2"/>
  <c r="F313" i="2" l="1"/>
  <c r="I313" i="2" s="1"/>
  <c r="C314" i="2" s="1"/>
  <c r="G314" i="2" l="1"/>
  <c r="D314" i="2"/>
  <c r="F314" i="2" l="1"/>
  <c r="I314" i="2" s="1"/>
  <c r="C315" i="2" s="1"/>
  <c r="G315" i="2" l="1"/>
  <c r="D315" i="2"/>
  <c r="F315" i="2" l="1"/>
  <c r="I315" i="2" s="1"/>
  <c r="C316" i="2" s="1"/>
  <c r="G316" i="2" l="1"/>
  <c r="D316" i="2"/>
  <c r="F316" i="2" l="1"/>
  <c r="I316" i="2" s="1"/>
  <c r="C317" i="2" s="1"/>
  <c r="G317" i="2" l="1"/>
  <c r="D317" i="2"/>
  <c r="F317" i="2" l="1"/>
  <c r="I317" i="2" s="1"/>
  <c r="C318" i="2" s="1"/>
  <c r="G318" i="2" l="1"/>
  <c r="D318" i="2"/>
  <c r="F318" i="2" l="1"/>
  <c r="I318" i="2" s="1"/>
  <c r="C319" i="2" s="1"/>
  <c r="G319" i="2" l="1"/>
  <c r="D319" i="2"/>
  <c r="F319" i="2" l="1"/>
  <c r="I319" i="2" s="1"/>
  <c r="C320" i="2" s="1"/>
  <c r="G320" i="2" l="1"/>
  <c r="D320" i="2"/>
  <c r="F320" i="2" l="1"/>
  <c r="I320" i="2" s="1"/>
  <c r="C321" i="2" s="1"/>
  <c r="G321" i="2" l="1"/>
  <c r="D321" i="2"/>
  <c r="F321" i="2" l="1"/>
  <c r="I321" i="2" s="1"/>
  <c r="C322" i="2" s="1"/>
  <c r="G322" i="2" l="1"/>
  <c r="D322" i="2"/>
  <c r="F322" i="2" l="1"/>
  <c r="I322" i="2" s="1"/>
  <c r="C323" i="2" s="1"/>
  <c r="G323" i="2" l="1"/>
  <c r="D323" i="2"/>
  <c r="F323" i="2" l="1"/>
  <c r="I323" i="2" s="1"/>
  <c r="C324" i="2" s="1"/>
  <c r="G324" i="2" l="1"/>
  <c r="D324" i="2"/>
  <c r="F324" i="2" l="1"/>
  <c r="I324" i="2" s="1"/>
  <c r="C325" i="2" s="1"/>
  <c r="G325" i="2" l="1"/>
  <c r="D325" i="2"/>
  <c r="F325" i="2" l="1"/>
  <c r="I325" i="2" s="1"/>
  <c r="C326" i="2" s="1"/>
  <c r="G326" i="2" l="1"/>
  <c r="D326" i="2"/>
  <c r="F326" i="2" l="1"/>
  <c r="I326" i="2" s="1"/>
  <c r="C327" i="2" s="1"/>
  <c r="G327" i="2" l="1"/>
  <c r="D327" i="2"/>
  <c r="F327" i="2" l="1"/>
  <c r="I327" i="2" s="1"/>
  <c r="C328" i="2" s="1"/>
  <c r="G328" i="2" l="1"/>
  <c r="D328" i="2"/>
  <c r="F328" i="2" l="1"/>
  <c r="I328" i="2" s="1"/>
  <c r="C329" i="2" s="1"/>
  <c r="G329" i="2" l="1"/>
  <c r="D329" i="2"/>
  <c r="F329" i="2" l="1"/>
  <c r="I329" i="2" s="1"/>
  <c r="C330" i="2" s="1"/>
  <c r="G330" i="2" l="1"/>
  <c r="D330" i="2"/>
  <c r="F330" i="2" l="1"/>
  <c r="I330" i="2" s="1"/>
  <c r="C331" i="2" s="1"/>
  <c r="G331" i="2" l="1"/>
  <c r="D331" i="2"/>
  <c r="F331" i="2" l="1"/>
  <c r="I331" i="2" s="1"/>
  <c r="C332" i="2" s="1"/>
  <c r="G332" i="2" l="1"/>
  <c r="D332" i="2"/>
  <c r="F332" i="2" l="1"/>
  <c r="I332" i="2" s="1"/>
  <c r="C333" i="2" s="1"/>
  <c r="G333" i="2" l="1"/>
  <c r="D333" i="2"/>
  <c r="F333" i="2" l="1"/>
  <c r="I333" i="2" s="1"/>
  <c r="C334" i="2" s="1"/>
  <c r="G334" i="2" l="1"/>
  <c r="D334" i="2"/>
  <c r="F334" i="2" l="1"/>
  <c r="I334" i="2" s="1"/>
  <c r="C335" i="2" s="1"/>
  <c r="G335" i="2" l="1"/>
  <c r="D335" i="2"/>
  <c r="F335" i="2" l="1"/>
  <c r="I335" i="2" s="1"/>
  <c r="C336" i="2" s="1"/>
  <c r="G336" i="2" l="1"/>
  <c r="D336" i="2"/>
  <c r="F336" i="2" l="1"/>
  <c r="I336" i="2" s="1"/>
  <c r="C337" i="2" s="1"/>
  <c r="G337" i="2" l="1"/>
  <c r="D337" i="2"/>
  <c r="F337" i="2" l="1"/>
  <c r="I337" i="2" s="1"/>
  <c r="C338" i="2" s="1"/>
  <c r="G338" i="2" l="1"/>
  <c r="D338" i="2"/>
  <c r="F338" i="2" l="1"/>
  <c r="I338" i="2" s="1"/>
  <c r="C339" i="2" s="1"/>
  <c r="G339" i="2" l="1"/>
  <c r="D339" i="2"/>
  <c r="F339" i="2" l="1"/>
  <c r="I339" i="2" s="1"/>
  <c r="C340" i="2" s="1"/>
  <c r="G340" i="2" l="1"/>
  <c r="D340" i="2"/>
  <c r="F340" i="2" l="1"/>
  <c r="I340" i="2" s="1"/>
  <c r="C341" i="2" s="1"/>
  <c r="G341" i="2" l="1"/>
  <c r="D341" i="2"/>
  <c r="F341" i="2" l="1"/>
  <c r="I341" i="2" s="1"/>
  <c r="C342" i="2" s="1"/>
  <c r="G342" i="2" l="1"/>
  <c r="D342" i="2"/>
  <c r="F342" i="2" l="1"/>
  <c r="I342" i="2" s="1"/>
  <c r="C343" i="2" s="1"/>
  <c r="G343" i="2" l="1"/>
  <c r="D343" i="2"/>
  <c r="F343" i="2" l="1"/>
  <c r="I343" i="2" s="1"/>
  <c r="C344" i="2" s="1"/>
  <c r="G344" i="2" l="1"/>
  <c r="D344" i="2"/>
  <c r="F344" i="2" l="1"/>
  <c r="I344" i="2" s="1"/>
  <c r="C345" i="2" s="1"/>
  <c r="G345" i="2" l="1"/>
  <c r="D345" i="2"/>
  <c r="F345" i="2" l="1"/>
  <c r="I345" i="2" s="1"/>
  <c r="C346" i="2" s="1"/>
  <c r="G346" i="2" l="1"/>
  <c r="D346" i="2"/>
  <c r="F346" i="2" l="1"/>
  <c r="I346" i="2" s="1"/>
  <c r="C347" i="2" s="1"/>
  <c r="G347" i="2" l="1"/>
  <c r="D347" i="2"/>
  <c r="F347" i="2" l="1"/>
  <c r="I347" i="2" s="1"/>
  <c r="C348" i="2" s="1"/>
  <c r="G348" i="2" l="1"/>
  <c r="D348" i="2"/>
  <c r="F348" i="2" l="1"/>
  <c r="I348" i="2" s="1"/>
  <c r="C349" i="2" s="1"/>
  <c r="G349" i="2" l="1"/>
  <c r="D349" i="2"/>
  <c r="F349" i="2" l="1"/>
  <c r="I349" i="2" s="1"/>
  <c r="C350" i="2" s="1"/>
  <c r="G350" i="2" l="1"/>
  <c r="D350" i="2"/>
  <c r="F350" i="2" l="1"/>
  <c r="I350" i="2" s="1"/>
  <c r="C351" i="2" s="1"/>
  <c r="G351" i="2" l="1"/>
  <c r="D351" i="2"/>
  <c r="F351" i="2" l="1"/>
  <c r="I351" i="2" s="1"/>
  <c r="C352" i="2" s="1"/>
  <c r="G352" i="2" l="1"/>
  <c r="D352" i="2"/>
  <c r="F352" i="2" l="1"/>
  <c r="I352" i="2" s="1"/>
  <c r="C353" i="2" s="1"/>
  <c r="G353" i="2" l="1"/>
  <c r="D353" i="2"/>
  <c r="F353" i="2" l="1"/>
  <c r="I353" i="2" s="1"/>
  <c r="C354" i="2" s="1"/>
  <c r="G354" i="2" l="1"/>
  <c r="D354" i="2"/>
  <c r="F354" i="2" l="1"/>
  <c r="I354" i="2" s="1"/>
  <c r="C355" i="2" s="1"/>
  <c r="G355" i="2" l="1"/>
  <c r="D355" i="2"/>
  <c r="F355" i="2" l="1"/>
  <c r="I355" i="2" s="1"/>
  <c r="C356" i="2" s="1"/>
  <c r="G356" i="2" l="1"/>
  <c r="D356" i="2"/>
  <c r="F356" i="2" l="1"/>
  <c r="I356" i="2" s="1"/>
  <c r="C357" i="2" s="1"/>
  <c r="G357" i="2" l="1"/>
  <c r="D357" i="2"/>
  <c r="F357" i="2" l="1"/>
  <c r="I357" i="2" s="1"/>
  <c r="C358" i="2" s="1"/>
  <c r="G358" i="2" l="1"/>
  <c r="D358" i="2"/>
  <c r="F358" i="2" l="1"/>
  <c r="I358" i="2" s="1"/>
  <c r="C359" i="2" s="1"/>
  <c r="G359" i="2" l="1"/>
  <c r="D359" i="2"/>
  <c r="F359" i="2" l="1"/>
  <c r="I359" i="2" s="1"/>
  <c r="C360" i="2" s="1"/>
  <c r="G360" i="2" l="1"/>
  <c r="D360" i="2"/>
  <c r="F360" i="2" l="1"/>
  <c r="I360" i="2" s="1"/>
  <c r="C361" i="2" s="1"/>
  <c r="G361" i="2" l="1"/>
  <c r="D361" i="2"/>
  <c r="F361" i="2" l="1"/>
  <c r="I361" i="2" s="1"/>
  <c r="C362" i="2" s="1"/>
  <c r="G362" i="2" l="1"/>
  <c r="D362" i="2"/>
  <c r="F362" i="2" l="1"/>
  <c r="I362" i="2" s="1"/>
  <c r="C363" i="2" s="1"/>
  <c r="G363" i="2" l="1"/>
  <c r="J362" i="2"/>
  <c r="D363" i="2"/>
  <c r="F363" i="2" s="1"/>
  <c r="J5" i="2"/>
  <c r="E5" i="2" s="1"/>
  <c r="J6" i="2"/>
  <c r="E6" i="2" s="1"/>
  <c r="H6" i="2" s="1"/>
  <c r="J7" i="2"/>
  <c r="E7" i="2" s="1"/>
  <c r="H7" i="2" s="1"/>
  <c r="J8" i="2"/>
  <c r="E8" i="2" s="1"/>
  <c r="H8" i="2" s="1"/>
  <c r="J9" i="2"/>
  <c r="E9" i="2" s="1"/>
  <c r="H9" i="2" s="1"/>
  <c r="J10" i="2"/>
  <c r="E10" i="2" s="1"/>
  <c r="H10" i="2" s="1"/>
  <c r="J11" i="2"/>
  <c r="E11" i="2" s="1"/>
  <c r="H11" i="2" s="1"/>
  <c r="J12" i="2"/>
  <c r="E12" i="2" s="1"/>
  <c r="H12" i="2" s="1"/>
  <c r="J13" i="2"/>
  <c r="E13" i="2" s="1"/>
  <c r="H13" i="2" s="1"/>
  <c r="J14" i="2"/>
  <c r="E14" i="2" s="1"/>
  <c r="H14" i="2" s="1"/>
  <c r="J15" i="2"/>
  <c r="E15" i="2" s="1"/>
  <c r="H15" i="2" s="1"/>
  <c r="J16" i="2"/>
  <c r="E16" i="2" s="1"/>
  <c r="H16" i="2" s="1"/>
  <c r="J17" i="2"/>
  <c r="E17" i="2" s="1"/>
  <c r="H17" i="2" s="1"/>
  <c r="J18" i="2"/>
  <c r="E18" i="2" s="1"/>
  <c r="H18" i="2" s="1"/>
  <c r="J19" i="2"/>
  <c r="E19" i="2" s="1"/>
  <c r="H19" i="2" s="1"/>
  <c r="J20" i="2"/>
  <c r="E20" i="2" s="1"/>
  <c r="H20" i="2" s="1"/>
  <c r="J21" i="2"/>
  <c r="E21" i="2" s="1"/>
  <c r="H21" i="2" s="1"/>
  <c r="J22" i="2"/>
  <c r="E22" i="2" s="1"/>
  <c r="H22" i="2" s="1"/>
  <c r="J23" i="2"/>
  <c r="E23" i="2" s="1"/>
  <c r="H23" i="2" s="1"/>
  <c r="J24" i="2"/>
  <c r="E24" i="2" s="1"/>
  <c r="H24" i="2" s="1"/>
  <c r="J25" i="2"/>
  <c r="E25" i="2" s="1"/>
  <c r="H25" i="2" s="1"/>
  <c r="J26" i="2"/>
  <c r="E26" i="2" s="1"/>
  <c r="H26" i="2" s="1"/>
  <c r="J27" i="2"/>
  <c r="E27" i="2" s="1"/>
  <c r="H27" i="2" s="1"/>
  <c r="J28" i="2"/>
  <c r="E28" i="2" s="1"/>
  <c r="H28" i="2" s="1"/>
  <c r="J29" i="2"/>
  <c r="E29" i="2" s="1"/>
  <c r="H29" i="2" s="1"/>
  <c r="J30" i="2"/>
  <c r="E30" i="2" s="1"/>
  <c r="H30" i="2" s="1"/>
  <c r="J31" i="2"/>
  <c r="E31" i="2" s="1"/>
  <c r="H31" i="2" s="1"/>
  <c r="J32" i="2"/>
  <c r="E32" i="2" s="1"/>
  <c r="H32" i="2" s="1"/>
  <c r="J33" i="2"/>
  <c r="E33" i="2" s="1"/>
  <c r="H33" i="2" s="1"/>
  <c r="J34" i="2"/>
  <c r="E34" i="2" s="1"/>
  <c r="H34" i="2" s="1"/>
  <c r="J35" i="2"/>
  <c r="E35" i="2" s="1"/>
  <c r="H35" i="2" s="1"/>
  <c r="J36" i="2"/>
  <c r="E36" i="2" s="1"/>
  <c r="H36" i="2" s="1"/>
  <c r="J37" i="2"/>
  <c r="E37" i="2" s="1"/>
  <c r="H37" i="2" s="1"/>
  <c r="J38" i="2"/>
  <c r="E38" i="2" s="1"/>
  <c r="H38" i="2" s="1"/>
  <c r="J39" i="2"/>
  <c r="E39" i="2" s="1"/>
  <c r="H39" i="2" s="1"/>
  <c r="J40" i="2"/>
  <c r="E40" i="2" s="1"/>
  <c r="H40" i="2" s="1"/>
  <c r="J41" i="2"/>
  <c r="E41" i="2" s="1"/>
  <c r="H41" i="2" s="1"/>
  <c r="J42" i="2"/>
  <c r="E42" i="2" s="1"/>
  <c r="H42" i="2" s="1"/>
  <c r="J43" i="2"/>
  <c r="E43" i="2" s="1"/>
  <c r="H43" i="2" s="1"/>
  <c r="J44" i="2"/>
  <c r="E44" i="2" s="1"/>
  <c r="H44" i="2" s="1"/>
  <c r="J45" i="2"/>
  <c r="E45" i="2" s="1"/>
  <c r="H45" i="2" s="1"/>
  <c r="J46" i="2"/>
  <c r="E46" i="2" s="1"/>
  <c r="H46" i="2" s="1"/>
  <c r="J47" i="2"/>
  <c r="E47" i="2" s="1"/>
  <c r="H47" i="2" s="1"/>
  <c r="J48" i="2"/>
  <c r="E48" i="2" s="1"/>
  <c r="H48" i="2" s="1"/>
  <c r="J49" i="2"/>
  <c r="E49" i="2" s="1"/>
  <c r="H49" i="2" s="1"/>
  <c r="J50" i="2"/>
  <c r="E50" i="2" s="1"/>
  <c r="H50" i="2" s="1"/>
  <c r="J51" i="2"/>
  <c r="E51" i="2" s="1"/>
  <c r="H51" i="2" s="1"/>
  <c r="J52" i="2"/>
  <c r="E52" i="2" s="1"/>
  <c r="H52" i="2" s="1"/>
  <c r="J53" i="2"/>
  <c r="E53" i="2" s="1"/>
  <c r="H53" i="2" s="1"/>
  <c r="J54" i="2"/>
  <c r="E54" i="2" s="1"/>
  <c r="H54" i="2" s="1"/>
  <c r="J55" i="2"/>
  <c r="E55" i="2" s="1"/>
  <c r="H55" i="2" s="1"/>
  <c r="J56" i="2"/>
  <c r="E56" i="2" s="1"/>
  <c r="H56" i="2" s="1"/>
  <c r="J57" i="2"/>
  <c r="E57" i="2" s="1"/>
  <c r="H57" i="2" s="1"/>
  <c r="J58" i="2"/>
  <c r="E58" i="2" s="1"/>
  <c r="H58" i="2" s="1"/>
  <c r="J59" i="2"/>
  <c r="E59" i="2" s="1"/>
  <c r="H59" i="2" s="1"/>
  <c r="J60" i="2"/>
  <c r="E60" i="2" s="1"/>
  <c r="H60" i="2" s="1"/>
  <c r="J61" i="2"/>
  <c r="E61" i="2" s="1"/>
  <c r="H61" i="2" s="1"/>
  <c r="J62" i="2"/>
  <c r="E62" i="2" s="1"/>
  <c r="H62" i="2" s="1"/>
  <c r="J63" i="2"/>
  <c r="E63" i="2" s="1"/>
  <c r="H63" i="2" s="1"/>
  <c r="J64" i="2"/>
  <c r="E64" i="2" s="1"/>
  <c r="H64" i="2" s="1"/>
  <c r="J65" i="2"/>
  <c r="E65" i="2" s="1"/>
  <c r="H65" i="2" s="1"/>
  <c r="J66" i="2"/>
  <c r="E66" i="2" s="1"/>
  <c r="H66" i="2" s="1"/>
  <c r="J67" i="2"/>
  <c r="E67" i="2" s="1"/>
  <c r="H67" i="2" s="1"/>
  <c r="J68" i="2"/>
  <c r="E68" i="2" s="1"/>
  <c r="H68" i="2" s="1"/>
  <c r="J69" i="2"/>
  <c r="E69" i="2" s="1"/>
  <c r="H69" i="2" s="1"/>
  <c r="J70" i="2"/>
  <c r="E70" i="2" s="1"/>
  <c r="H70" i="2" s="1"/>
  <c r="J71" i="2"/>
  <c r="E71" i="2" s="1"/>
  <c r="H71" i="2" s="1"/>
  <c r="J72" i="2"/>
  <c r="E72" i="2" s="1"/>
  <c r="H72" i="2" s="1"/>
  <c r="J73" i="2"/>
  <c r="E73" i="2" s="1"/>
  <c r="H73" i="2" s="1"/>
  <c r="J74" i="2"/>
  <c r="E74" i="2" s="1"/>
  <c r="H74" i="2" s="1"/>
  <c r="J75" i="2"/>
  <c r="E75" i="2" s="1"/>
  <c r="H75" i="2" s="1"/>
  <c r="J76" i="2"/>
  <c r="E76" i="2" s="1"/>
  <c r="H76" i="2" s="1"/>
  <c r="J77" i="2"/>
  <c r="E77" i="2" s="1"/>
  <c r="H77" i="2" s="1"/>
  <c r="J78" i="2"/>
  <c r="E78" i="2" s="1"/>
  <c r="H78" i="2" s="1"/>
  <c r="J79" i="2"/>
  <c r="E79" i="2" s="1"/>
  <c r="H79" i="2" s="1"/>
  <c r="J80" i="2"/>
  <c r="E80" i="2" s="1"/>
  <c r="H80" i="2" s="1"/>
  <c r="J81" i="2"/>
  <c r="E81" i="2" s="1"/>
  <c r="H81" i="2" s="1"/>
  <c r="J82" i="2"/>
  <c r="E82" i="2" s="1"/>
  <c r="H82" i="2" s="1"/>
  <c r="J83" i="2"/>
  <c r="E83" i="2" s="1"/>
  <c r="H83" i="2" s="1"/>
  <c r="J84" i="2"/>
  <c r="E84" i="2" s="1"/>
  <c r="H84" i="2" s="1"/>
  <c r="J85" i="2"/>
  <c r="E85" i="2" s="1"/>
  <c r="H85" i="2" s="1"/>
  <c r="J86" i="2"/>
  <c r="E86" i="2" s="1"/>
  <c r="H86" i="2" s="1"/>
  <c r="J87" i="2"/>
  <c r="E87" i="2" s="1"/>
  <c r="H87" i="2" s="1"/>
  <c r="J88" i="2"/>
  <c r="E88" i="2" s="1"/>
  <c r="H88" i="2" s="1"/>
  <c r="J89" i="2"/>
  <c r="E89" i="2" s="1"/>
  <c r="H89" i="2" s="1"/>
  <c r="J90" i="2"/>
  <c r="E90" i="2" s="1"/>
  <c r="H90" i="2" s="1"/>
  <c r="J91" i="2"/>
  <c r="E91" i="2" s="1"/>
  <c r="H91" i="2" s="1"/>
  <c r="J92" i="2"/>
  <c r="E92" i="2" s="1"/>
  <c r="H92" i="2" s="1"/>
  <c r="J93" i="2"/>
  <c r="E93" i="2" s="1"/>
  <c r="H93" i="2" s="1"/>
  <c r="J94" i="2"/>
  <c r="E94" i="2" s="1"/>
  <c r="H94" i="2" s="1"/>
  <c r="J95" i="2"/>
  <c r="E95" i="2" s="1"/>
  <c r="H95" i="2" s="1"/>
  <c r="J96" i="2"/>
  <c r="E96" i="2" s="1"/>
  <c r="H96" i="2" s="1"/>
  <c r="J97" i="2"/>
  <c r="E97" i="2" s="1"/>
  <c r="H97" i="2" s="1"/>
  <c r="J98" i="2"/>
  <c r="E98" i="2" s="1"/>
  <c r="H98" i="2" s="1"/>
  <c r="J99" i="2"/>
  <c r="E99" i="2" s="1"/>
  <c r="H99" i="2" s="1"/>
  <c r="J100" i="2"/>
  <c r="E100" i="2" s="1"/>
  <c r="H100" i="2" s="1"/>
  <c r="J101" i="2"/>
  <c r="E101" i="2" s="1"/>
  <c r="H101" i="2" s="1"/>
  <c r="J102" i="2"/>
  <c r="E102" i="2" s="1"/>
  <c r="H102" i="2" s="1"/>
  <c r="J103" i="2"/>
  <c r="E103" i="2" s="1"/>
  <c r="H103" i="2" s="1"/>
  <c r="J104" i="2"/>
  <c r="E104" i="2" s="1"/>
  <c r="H104" i="2" s="1"/>
  <c r="J105" i="2"/>
  <c r="E105" i="2" s="1"/>
  <c r="H105" i="2" s="1"/>
  <c r="J106" i="2"/>
  <c r="E106" i="2" s="1"/>
  <c r="H106" i="2" s="1"/>
  <c r="J107" i="2"/>
  <c r="E107" i="2" s="1"/>
  <c r="H107" i="2" s="1"/>
  <c r="J108" i="2"/>
  <c r="E108" i="2" s="1"/>
  <c r="H108" i="2" s="1"/>
  <c r="J109" i="2"/>
  <c r="E109" i="2" s="1"/>
  <c r="H109" i="2" s="1"/>
  <c r="J110" i="2"/>
  <c r="E110" i="2" s="1"/>
  <c r="H110" i="2" s="1"/>
  <c r="J111" i="2"/>
  <c r="E111" i="2" s="1"/>
  <c r="H111" i="2" s="1"/>
  <c r="J112" i="2"/>
  <c r="E112" i="2" s="1"/>
  <c r="H112" i="2" s="1"/>
  <c r="J113" i="2"/>
  <c r="E113" i="2" s="1"/>
  <c r="H113" i="2" s="1"/>
  <c r="J114" i="2"/>
  <c r="E114" i="2" s="1"/>
  <c r="H114" i="2" s="1"/>
  <c r="J115" i="2"/>
  <c r="E115" i="2" s="1"/>
  <c r="H115" i="2" s="1"/>
  <c r="J116" i="2"/>
  <c r="E116" i="2" s="1"/>
  <c r="H116" i="2" s="1"/>
  <c r="J117" i="2"/>
  <c r="E117" i="2" s="1"/>
  <c r="H117" i="2" s="1"/>
  <c r="J118" i="2"/>
  <c r="E118" i="2" s="1"/>
  <c r="H118" i="2" s="1"/>
  <c r="J119" i="2"/>
  <c r="E119" i="2" s="1"/>
  <c r="H119" i="2" s="1"/>
  <c r="J120" i="2"/>
  <c r="E120" i="2" s="1"/>
  <c r="H120" i="2" s="1"/>
  <c r="J121" i="2"/>
  <c r="E121" i="2" s="1"/>
  <c r="H121" i="2" s="1"/>
  <c r="J122" i="2"/>
  <c r="E122" i="2" s="1"/>
  <c r="H122" i="2" s="1"/>
  <c r="J123" i="2"/>
  <c r="E123" i="2" s="1"/>
  <c r="H123" i="2" s="1"/>
  <c r="J124" i="2"/>
  <c r="E124" i="2" s="1"/>
  <c r="H124" i="2" s="1"/>
  <c r="J125" i="2"/>
  <c r="E125" i="2" s="1"/>
  <c r="H125" i="2" s="1"/>
  <c r="J126" i="2"/>
  <c r="E126" i="2" s="1"/>
  <c r="H126" i="2" s="1"/>
  <c r="J127" i="2"/>
  <c r="E127" i="2" s="1"/>
  <c r="H127" i="2" s="1"/>
  <c r="J128" i="2"/>
  <c r="E128" i="2" s="1"/>
  <c r="H128" i="2" s="1"/>
  <c r="J129" i="2"/>
  <c r="E129" i="2" s="1"/>
  <c r="H129" i="2" s="1"/>
  <c r="J130" i="2"/>
  <c r="E130" i="2" s="1"/>
  <c r="H130" i="2" s="1"/>
  <c r="J131" i="2"/>
  <c r="E131" i="2" s="1"/>
  <c r="H131" i="2" s="1"/>
  <c r="J132" i="2"/>
  <c r="E132" i="2" s="1"/>
  <c r="H132" i="2" s="1"/>
  <c r="J133" i="2"/>
  <c r="E133" i="2" s="1"/>
  <c r="H133" i="2" s="1"/>
  <c r="J134" i="2"/>
  <c r="E134" i="2" s="1"/>
  <c r="H134" i="2" s="1"/>
  <c r="J135" i="2"/>
  <c r="E135" i="2" s="1"/>
  <c r="H135" i="2" s="1"/>
  <c r="J136" i="2"/>
  <c r="E136" i="2" s="1"/>
  <c r="H136" i="2" s="1"/>
  <c r="J137" i="2"/>
  <c r="E137" i="2" s="1"/>
  <c r="H137" i="2" s="1"/>
  <c r="J138" i="2"/>
  <c r="E138" i="2" s="1"/>
  <c r="H138" i="2" s="1"/>
  <c r="J139" i="2"/>
  <c r="E139" i="2" s="1"/>
  <c r="H139" i="2" s="1"/>
  <c r="J140" i="2"/>
  <c r="E140" i="2" s="1"/>
  <c r="H140" i="2" s="1"/>
  <c r="J141" i="2"/>
  <c r="E141" i="2" s="1"/>
  <c r="H141" i="2" s="1"/>
  <c r="J142" i="2"/>
  <c r="E142" i="2" s="1"/>
  <c r="H142" i="2" s="1"/>
  <c r="J143" i="2"/>
  <c r="E143" i="2" s="1"/>
  <c r="H143" i="2" s="1"/>
  <c r="J144" i="2"/>
  <c r="E144" i="2" s="1"/>
  <c r="H144" i="2" s="1"/>
  <c r="J145" i="2"/>
  <c r="E145" i="2" s="1"/>
  <c r="H145" i="2" s="1"/>
  <c r="J146" i="2"/>
  <c r="E146" i="2" s="1"/>
  <c r="H146" i="2" s="1"/>
  <c r="J147" i="2"/>
  <c r="E147" i="2" s="1"/>
  <c r="H147" i="2" s="1"/>
  <c r="J148" i="2"/>
  <c r="E148" i="2" s="1"/>
  <c r="H148" i="2" s="1"/>
  <c r="J149" i="2"/>
  <c r="E149" i="2" s="1"/>
  <c r="H149" i="2" s="1"/>
  <c r="J150" i="2"/>
  <c r="E150" i="2" s="1"/>
  <c r="H150" i="2" s="1"/>
  <c r="J151" i="2"/>
  <c r="E151" i="2" s="1"/>
  <c r="H151" i="2" s="1"/>
  <c r="J152" i="2"/>
  <c r="E152" i="2" s="1"/>
  <c r="H152" i="2" s="1"/>
  <c r="J153" i="2"/>
  <c r="E153" i="2" s="1"/>
  <c r="H153" i="2" s="1"/>
  <c r="J154" i="2"/>
  <c r="E154" i="2" s="1"/>
  <c r="H154" i="2" s="1"/>
  <c r="J155" i="2"/>
  <c r="E155" i="2" s="1"/>
  <c r="H155" i="2" s="1"/>
  <c r="J156" i="2"/>
  <c r="E156" i="2" s="1"/>
  <c r="H156" i="2" s="1"/>
  <c r="J157" i="2"/>
  <c r="E157" i="2" s="1"/>
  <c r="H157" i="2" s="1"/>
  <c r="J158" i="2"/>
  <c r="E158" i="2" s="1"/>
  <c r="H158" i="2" s="1"/>
  <c r="J159" i="2"/>
  <c r="E159" i="2" s="1"/>
  <c r="H159" i="2" s="1"/>
  <c r="J160" i="2"/>
  <c r="E160" i="2" s="1"/>
  <c r="H160" i="2" s="1"/>
  <c r="J161" i="2"/>
  <c r="E161" i="2" s="1"/>
  <c r="H161" i="2" s="1"/>
  <c r="J162" i="2"/>
  <c r="E162" i="2" s="1"/>
  <c r="H162" i="2" s="1"/>
  <c r="J163" i="2"/>
  <c r="E163" i="2" s="1"/>
  <c r="H163" i="2" s="1"/>
  <c r="J164" i="2"/>
  <c r="E164" i="2" s="1"/>
  <c r="H164" i="2" s="1"/>
  <c r="J165" i="2"/>
  <c r="E165" i="2" s="1"/>
  <c r="H165" i="2" s="1"/>
  <c r="J166" i="2"/>
  <c r="E166" i="2" s="1"/>
  <c r="H166" i="2" s="1"/>
  <c r="J167" i="2"/>
  <c r="E167" i="2" s="1"/>
  <c r="H167" i="2" s="1"/>
  <c r="J168" i="2"/>
  <c r="E168" i="2" s="1"/>
  <c r="H168" i="2" s="1"/>
  <c r="J169" i="2"/>
  <c r="E169" i="2" s="1"/>
  <c r="H169" i="2" s="1"/>
  <c r="J170" i="2"/>
  <c r="E170" i="2" s="1"/>
  <c r="H170" i="2" s="1"/>
  <c r="J171" i="2"/>
  <c r="E171" i="2" s="1"/>
  <c r="H171" i="2" s="1"/>
  <c r="J172" i="2"/>
  <c r="E172" i="2" s="1"/>
  <c r="H172" i="2" s="1"/>
  <c r="J173" i="2"/>
  <c r="E173" i="2" s="1"/>
  <c r="H173" i="2" s="1"/>
  <c r="J174" i="2"/>
  <c r="E174" i="2" s="1"/>
  <c r="H174" i="2" s="1"/>
  <c r="J175" i="2"/>
  <c r="E175" i="2" s="1"/>
  <c r="H175" i="2" s="1"/>
  <c r="J176" i="2"/>
  <c r="E176" i="2" s="1"/>
  <c r="H176" i="2" s="1"/>
  <c r="J177" i="2"/>
  <c r="E177" i="2" s="1"/>
  <c r="H177" i="2" s="1"/>
  <c r="J178" i="2"/>
  <c r="E178" i="2" s="1"/>
  <c r="H178" i="2" s="1"/>
  <c r="J179" i="2"/>
  <c r="E179" i="2" s="1"/>
  <c r="H179" i="2" s="1"/>
  <c r="J180" i="2"/>
  <c r="E180" i="2" s="1"/>
  <c r="H180" i="2" s="1"/>
  <c r="J181" i="2"/>
  <c r="E181" i="2" s="1"/>
  <c r="H181" i="2" s="1"/>
  <c r="J182" i="2"/>
  <c r="E182" i="2" s="1"/>
  <c r="H182" i="2" s="1"/>
  <c r="J183" i="2"/>
  <c r="E183" i="2" s="1"/>
  <c r="H183" i="2" s="1"/>
  <c r="J184" i="2"/>
  <c r="E184" i="2" s="1"/>
  <c r="H184" i="2" s="1"/>
  <c r="J185" i="2"/>
  <c r="E185" i="2" s="1"/>
  <c r="H185" i="2" s="1"/>
  <c r="J186" i="2"/>
  <c r="E186" i="2" s="1"/>
  <c r="H186" i="2" s="1"/>
  <c r="J187" i="2"/>
  <c r="E187" i="2" s="1"/>
  <c r="H187" i="2" s="1"/>
  <c r="J188" i="2"/>
  <c r="E188" i="2" s="1"/>
  <c r="H188" i="2" s="1"/>
  <c r="J189" i="2"/>
  <c r="E189" i="2" s="1"/>
  <c r="H189" i="2" s="1"/>
  <c r="J190" i="2"/>
  <c r="E190" i="2" s="1"/>
  <c r="H190" i="2" s="1"/>
  <c r="J191" i="2"/>
  <c r="E191" i="2" s="1"/>
  <c r="H191" i="2" s="1"/>
  <c r="J192" i="2"/>
  <c r="E192" i="2" s="1"/>
  <c r="H192" i="2" s="1"/>
  <c r="J193" i="2"/>
  <c r="E193" i="2" s="1"/>
  <c r="H193" i="2" s="1"/>
  <c r="J194" i="2"/>
  <c r="E194" i="2" s="1"/>
  <c r="H194" i="2" s="1"/>
  <c r="J195" i="2"/>
  <c r="E195" i="2" s="1"/>
  <c r="H195" i="2" s="1"/>
  <c r="J196" i="2"/>
  <c r="E196" i="2" s="1"/>
  <c r="H196" i="2" s="1"/>
  <c r="J197" i="2"/>
  <c r="E197" i="2" s="1"/>
  <c r="H197" i="2" s="1"/>
  <c r="J198" i="2"/>
  <c r="E198" i="2" s="1"/>
  <c r="H198" i="2" s="1"/>
  <c r="J199" i="2"/>
  <c r="E199" i="2" s="1"/>
  <c r="H199" i="2" s="1"/>
  <c r="J200" i="2"/>
  <c r="E200" i="2" s="1"/>
  <c r="H200" i="2" s="1"/>
  <c r="J201" i="2"/>
  <c r="E201" i="2" s="1"/>
  <c r="H201" i="2" s="1"/>
  <c r="J202" i="2"/>
  <c r="E202" i="2" s="1"/>
  <c r="H202" i="2" s="1"/>
  <c r="J203" i="2"/>
  <c r="E203" i="2" s="1"/>
  <c r="H203" i="2" s="1"/>
  <c r="J204" i="2"/>
  <c r="E204" i="2" s="1"/>
  <c r="H204" i="2" s="1"/>
  <c r="J205" i="2"/>
  <c r="E205" i="2" s="1"/>
  <c r="H205" i="2" s="1"/>
  <c r="J206" i="2"/>
  <c r="E206" i="2" s="1"/>
  <c r="H206" i="2" s="1"/>
  <c r="J207" i="2"/>
  <c r="E207" i="2" s="1"/>
  <c r="H207" i="2" s="1"/>
  <c r="J208" i="2"/>
  <c r="E208" i="2" s="1"/>
  <c r="H208" i="2" s="1"/>
  <c r="J209" i="2"/>
  <c r="E209" i="2" s="1"/>
  <c r="H209" i="2" s="1"/>
  <c r="J210" i="2"/>
  <c r="E210" i="2" s="1"/>
  <c r="H210" i="2" s="1"/>
  <c r="J211" i="2"/>
  <c r="E211" i="2" s="1"/>
  <c r="H211" i="2" s="1"/>
  <c r="J212" i="2"/>
  <c r="E212" i="2" s="1"/>
  <c r="H212" i="2" s="1"/>
  <c r="J213" i="2"/>
  <c r="E213" i="2" s="1"/>
  <c r="H213" i="2" s="1"/>
  <c r="J214" i="2"/>
  <c r="E214" i="2" s="1"/>
  <c r="H214" i="2" s="1"/>
  <c r="J215" i="2"/>
  <c r="E215" i="2" s="1"/>
  <c r="H215" i="2" s="1"/>
  <c r="J216" i="2"/>
  <c r="E216" i="2" s="1"/>
  <c r="H216" i="2" s="1"/>
  <c r="J217" i="2"/>
  <c r="E217" i="2" s="1"/>
  <c r="H217" i="2" s="1"/>
  <c r="J218" i="2"/>
  <c r="E218" i="2" s="1"/>
  <c r="H218" i="2" s="1"/>
  <c r="J219" i="2"/>
  <c r="E219" i="2" s="1"/>
  <c r="H219" i="2" s="1"/>
  <c r="J220" i="2"/>
  <c r="E220" i="2" s="1"/>
  <c r="H220" i="2" s="1"/>
  <c r="J221" i="2"/>
  <c r="E221" i="2" s="1"/>
  <c r="H221" i="2" s="1"/>
  <c r="J222" i="2"/>
  <c r="E222" i="2" s="1"/>
  <c r="H222" i="2" s="1"/>
  <c r="J223" i="2"/>
  <c r="E223" i="2" s="1"/>
  <c r="H223" i="2" s="1"/>
  <c r="J224" i="2"/>
  <c r="E224" i="2" s="1"/>
  <c r="H224" i="2" s="1"/>
  <c r="J225" i="2"/>
  <c r="E225" i="2" s="1"/>
  <c r="H225" i="2" s="1"/>
  <c r="J226" i="2"/>
  <c r="E226" i="2" s="1"/>
  <c r="H226" i="2" s="1"/>
  <c r="J227" i="2"/>
  <c r="E227" i="2" s="1"/>
  <c r="H227" i="2" s="1"/>
  <c r="J228" i="2"/>
  <c r="E228" i="2" s="1"/>
  <c r="H228" i="2" s="1"/>
  <c r="J229" i="2"/>
  <c r="E229" i="2" s="1"/>
  <c r="H229" i="2" s="1"/>
  <c r="J230" i="2"/>
  <c r="E230" i="2" s="1"/>
  <c r="H230" i="2" s="1"/>
  <c r="J231" i="2"/>
  <c r="E231" i="2" s="1"/>
  <c r="H231" i="2" s="1"/>
  <c r="J232" i="2"/>
  <c r="E232" i="2" s="1"/>
  <c r="H232" i="2" s="1"/>
  <c r="J233" i="2"/>
  <c r="E233" i="2" s="1"/>
  <c r="H233" i="2" s="1"/>
  <c r="J234" i="2"/>
  <c r="E234" i="2" s="1"/>
  <c r="H234" i="2" s="1"/>
  <c r="J235" i="2"/>
  <c r="E235" i="2" s="1"/>
  <c r="H235" i="2" s="1"/>
  <c r="J236" i="2"/>
  <c r="E236" i="2" s="1"/>
  <c r="H236" i="2" s="1"/>
  <c r="J237" i="2"/>
  <c r="E237" i="2" s="1"/>
  <c r="H237" i="2" s="1"/>
  <c r="J238" i="2"/>
  <c r="E238" i="2" s="1"/>
  <c r="H238" i="2" s="1"/>
  <c r="J239" i="2"/>
  <c r="E239" i="2" s="1"/>
  <c r="H239" i="2" s="1"/>
  <c r="J240" i="2"/>
  <c r="E240" i="2" s="1"/>
  <c r="H240" i="2" s="1"/>
  <c r="J241" i="2"/>
  <c r="E241" i="2" s="1"/>
  <c r="H241" i="2" s="1"/>
  <c r="J242" i="2"/>
  <c r="E242" i="2" s="1"/>
  <c r="H242" i="2" s="1"/>
  <c r="J243" i="2"/>
  <c r="E243" i="2" s="1"/>
  <c r="H243" i="2" s="1"/>
  <c r="J244" i="2"/>
  <c r="E244" i="2" s="1"/>
  <c r="H244" i="2" s="1"/>
  <c r="J245" i="2"/>
  <c r="E245" i="2" s="1"/>
  <c r="H245" i="2" s="1"/>
  <c r="J246" i="2"/>
  <c r="E246" i="2" s="1"/>
  <c r="H246" i="2" s="1"/>
  <c r="J247" i="2"/>
  <c r="E247" i="2" s="1"/>
  <c r="H247" i="2" s="1"/>
  <c r="J248" i="2"/>
  <c r="E248" i="2" s="1"/>
  <c r="H248" i="2" s="1"/>
  <c r="J249" i="2"/>
  <c r="E249" i="2" s="1"/>
  <c r="H249" i="2" s="1"/>
  <c r="J250" i="2"/>
  <c r="E250" i="2" s="1"/>
  <c r="H250" i="2" s="1"/>
  <c r="J251" i="2"/>
  <c r="E251" i="2" s="1"/>
  <c r="H251" i="2" s="1"/>
  <c r="J252" i="2"/>
  <c r="E252" i="2" s="1"/>
  <c r="H252" i="2" s="1"/>
  <c r="J253" i="2"/>
  <c r="E253" i="2" s="1"/>
  <c r="H253" i="2" s="1"/>
  <c r="J254" i="2"/>
  <c r="E254" i="2" s="1"/>
  <c r="H254" i="2" s="1"/>
  <c r="J255" i="2"/>
  <c r="E255" i="2" s="1"/>
  <c r="H255" i="2" s="1"/>
  <c r="J256" i="2"/>
  <c r="E256" i="2" s="1"/>
  <c r="H256" i="2" s="1"/>
  <c r="J257" i="2"/>
  <c r="E257" i="2" s="1"/>
  <c r="H257" i="2" s="1"/>
  <c r="J258" i="2"/>
  <c r="E258" i="2" s="1"/>
  <c r="H258" i="2" s="1"/>
  <c r="J259" i="2"/>
  <c r="E259" i="2" s="1"/>
  <c r="H259" i="2" s="1"/>
  <c r="J260" i="2"/>
  <c r="E260" i="2" s="1"/>
  <c r="H260" i="2" s="1"/>
  <c r="J4" i="2"/>
  <c r="J261" i="2"/>
  <c r="E261" i="2" s="1"/>
  <c r="H261" i="2" s="1"/>
  <c r="J262" i="2"/>
  <c r="E262" i="2" s="1"/>
  <c r="H262" i="2" s="1"/>
  <c r="J263" i="2"/>
  <c r="E263" i="2" s="1"/>
  <c r="H263" i="2" s="1"/>
  <c r="J264" i="2"/>
  <c r="E264" i="2" s="1"/>
  <c r="H264" i="2" s="1"/>
  <c r="J265" i="2"/>
  <c r="E265" i="2" s="1"/>
  <c r="H265" i="2" s="1"/>
  <c r="J266" i="2"/>
  <c r="E266" i="2" s="1"/>
  <c r="H266" i="2" s="1"/>
  <c r="J267" i="2"/>
  <c r="E267" i="2" s="1"/>
  <c r="H267" i="2" s="1"/>
  <c r="J268" i="2"/>
  <c r="E268" i="2" s="1"/>
  <c r="H268" i="2" s="1"/>
  <c r="J269" i="2"/>
  <c r="E269" i="2" s="1"/>
  <c r="H269" i="2" s="1"/>
  <c r="J270" i="2"/>
  <c r="E270" i="2" s="1"/>
  <c r="H270" i="2" s="1"/>
  <c r="J271" i="2"/>
  <c r="E271" i="2" s="1"/>
  <c r="H271" i="2" s="1"/>
  <c r="J272" i="2"/>
  <c r="E272" i="2" s="1"/>
  <c r="H272" i="2" s="1"/>
  <c r="J273" i="2"/>
  <c r="E273" i="2" s="1"/>
  <c r="H273" i="2" s="1"/>
  <c r="J274" i="2"/>
  <c r="E274" i="2" s="1"/>
  <c r="H274" i="2" s="1"/>
  <c r="J275" i="2"/>
  <c r="E275" i="2" s="1"/>
  <c r="H275" i="2" s="1"/>
  <c r="J276" i="2"/>
  <c r="E276" i="2" s="1"/>
  <c r="H276" i="2" s="1"/>
  <c r="J277" i="2"/>
  <c r="E277" i="2" s="1"/>
  <c r="H277" i="2" s="1"/>
  <c r="J278" i="2"/>
  <c r="E278" i="2" s="1"/>
  <c r="H278" i="2" s="1"/>
  <c r="J279" i="2"/>
  <c r="E279" i="2" s="1"/>
  <c r="H279" i="2" s="1"/>
  <c r="J280" i="2"/>
  <c r="E280" i="2" s="1"/>
  <c r="H280" i="2" s="1"/>
  <c r="J281" i="2"/>
  <c r="E281" i="2" s="1"/>
  <c r="H281" i="2" s="1"/>
  <c r="J282" i="2"/>
  <c r="E282" i="2" s="1"/>
  <c r="H282" i="2" s="1"/>
  <c r="J283" i="2"/>
  <c r="E283" i="2" s="1"/>
  <c r="H283" i="2" s="1"/>
  <c r="J284" i="2"/>
  <c r="E284" i="2" s="1"/>
  <c r="H284" i="2" s="1"/>
  <c r="J285" i="2"/>
  <c r="E285" i="2" s="1"/>
  <c r="H285" i="2" s="1"/>
  <c r="J286" i="2"/>
  <c r="E286" i="2" s="1"/>
  <c r="H286" i="2" s="1"/>
  <c r="J287" i="2"/>
  <c r="E287" i="2" s="1"/>
  <c r="H287" i="2" s="1"/>
  <c r="J288" i="2"/>
  <c r="E288" i="2" s="1"/>
  <c r="H288" i="2" s="1"/>
  <c r="J289" i="2"/>
  <c r="E289" i="2" s="1"/>
  <c r="H289" i="2" s="1"/>
  <c r="J290" i="2"/>
  <c r="E290" i="2" s="1"/>
  <c r="H290" i="2" s="1"/>
  <c r="J291" i="2"/>
  <c r="E291" i="2" s="1"/>
  <c r="H291" i="2" s="1"/>
  <c r="J292" i="2"/>
  <c r="E292" i="2" s="1"/>
  <c r="H292" i="2" s="1"/>
  <c r="J293" i="2"/>
  <c r="E293" i="2" s="1"/>
  <c r="H293" i="2" s="1"/>
  <c r="J294" i="2"/>
  <c r="E294" i="2" s="1"/>
  <c r="H294" i="2" s="1"/>
  <c r="J295" i="2"/>
  <c r="E295" i="2" s="1"/>
  <c r="H295" i="2" s="1"/>
  <c r="J296" i="2"/>
  <c r="E296" i="2" s="1"/>
  <c r="H296" i="2" s="1"/>
  <c r="J297" i="2"/>
  <c r="E297" i="2" s="1"/>
  <c r="H297" i="2" s="1"/>
  <c r="J298" i="2"/>
  <c r="E298" i="2" s="1"/>
  <c r="H298" i="2" s="1"/>
  <c r="J299" i="2"/>
  <c r="E299" i="2" s="1"/>
  <c r="H299" i="2" s="1"/>
  <c r="J300" i="2"/>
  <c r="E300" i="2" s="1"/>
  <c r="H300" i="2" s="1"/>
  <c r="J301" i="2"/>
  <c r="E301" i="2" s="1"/>
  <c r="H301" i="2" s="1"/>
  <c r="J302" i="2"/>
  <c r="E302" i="2" s="1"/>
  <c r="H302" i="2" s="1"/>
  <c r="J303" i="2"/>
  <c r="E303" i="2" s="1"/>
  <c r="H303" i="2" s="1"/>
  <c r="J304" i="2"/>
  <c r="E304" i="2" s="1"/>
  <c r="H304" i="2" s="1"/>
  <c r="J305" i="2"/>
  <c r="E305" i="2" s="1"/>
  <c r="H305" i="2" s="1"/>
  <c r="J306" i="2"/>
  <c r="E306" i="2" s="1"/>
  <c r="H306" i="2" s="1"/>
  <c r="J307" i="2"/>
  <c r="E307" i="2" s="1"/>
  <c r="H307" i="2" s="1"/>
  <c r="J308" i="2"/>
  <c r="E308" i="2" s="1"/>
  <c r="H308" i="2" s="1"/>
  <c r="J309" i="2"/>
  <c r="E309" i="2" s="1"/>
  <c r="H309" i="2" s="1"/>
  <c r="J310" i="2"/>
  <c r="E310" i="2" s="1"/>
  <c r="H310" i="2" s="1"/>
  <c r="J311" i="2"/>
  <c r="E311" i="2" s="1"/>
  <c r="H311" i="2" s="1"/>
  <c r="J312" i="2"/>
  <c r="E312" i="2" s="1"/>
  <c r="H312" i="2" s="1"/>
  <c r="J313" i="2"/>
  <c r="E313" i="2" s="1"/>
  <c r="H313" i="2" s="1"/>
  <c r="J314" i="2"/>
  <c r="E314" i="2" s="1"/>
  <c r="H314" i="2" s="1"/>
  <c r="J315" i="2"/>
  <c r="E315" i="2" s="1"/>
  <c r="H315" i="2" s="1"/>
  <c r="J316" i="2"/>
  <c r="E316" i="2" s="1"/>
  <c r="H316" i="2" s="1"/>
  <c r="J317" i="2"/>
  <c r="E317" i="2" s="1"/>
  <c r="H317" i="2" s="1"/>
  <c r="J318" i="2"/>
  <c r="E318" i="2" s="1"/>
  <c r="H318" i="2" s="1"/>
  <c r="J319" i="2"/>
  <c r="E319" i="2" s="1"/>
  <c r="H319" i="2" s="1"/>
  <c r="J320" i="2"/>
  <c r="E320" i="2" s="1"/>
  <c r="H320" i="2" s="1"/>
  <c r="J321" i="2"/>
  <c r="E321" i="2" s="1"/>
  <c r="H321" i="2" s="1"/>
  <c r="J322" i="2"/>
  <c r="E322" i="2" s="1"/>
  <c r="H322" i="2" s="1"/>
  <c r="J323" i="2"/>
  <c r="E323" i="2" s="1"/>
  <c r="H323" i="2" s="1"/>
  <c r="J324" i="2"/>
  <c r="E324" i="2" s="1"/>
  <c r="H324" i="2" s="1"/>
  <c r="J325" i="2"/>
  <c r="E325" i="2" s="1"/>
  <c r="H325" i="2" s="1"/>
  <c r="J326" i="2"/>
  <c r="E326" i="2" s="1"/>
  <c r="H326" i="2" s="1"/>
  <c r="J327" i="2"/>
  <c r="E327" i="2" s="1"/>
  <c r="H327" i="2" s="1"/>
  <c r="J328" i="2"/>
  <c r="E328" i="2" s="1"/>
  <c r="H328" i="2" s="1"/>
  <c r="J329" i="2"/>
  <c r="E329" i="2" s="1"/>
  <c r="H329" i="2" s="1"/>
  <c r="J330" i="2"/>
  <c r="E330" i="2" s="1"/>
  <c r="H330" i="2" s="1"/>
  <c r="J331" i="2"/>
  <c r="E331" i="2" s="1"/>
  <c r="H331" i="2" s="1"/>
  <c r="J332" i="2"/>
  <c r="E332" i="2" s="1"/>
  <c r="H332" i="2" s="1"/>
  <c r="J333" i="2"/>
  <c r="E333" i="2" s="1"/>
  <c r="H333" i="2" s="1"/>
  <c r="J334" i="2"/>
  <c r="E334" i="2" s="1"/>
  <c r="H334" i="2" s="1"/>
  <c r="J335" i="2"/>
  <c r="E335" i="2" s="1"/>
  <c r="H335" i="2" s="1"/>
  <c r="J336" i="2"/>
  <c r="E336" i="2" s="1"/>
  <c r="H336" i="2" s="1"/>
  <c r="J337" i="2"/>
  <c r="E337" i="2" s="1"/>
  <c r="H337" i="2" s="1"/>
  <c r="J338" i="2"/>
  <c r="E338" i="2" s="1"/>
  <c r="H338" i="2" s="1"/>
  <c r="J339" i="2"/>
  <c r="E339" i="2" s="1"/>
  <c r="H339" i="2" s="1"/>
  <c r="J340" i="2"/>
  <c r="E340" i="2" s="1"/>
  <c r="H340" i="2" s="1"/>
  <c r="J341" i="2"/>
  <c r="E341" i="2" s="1"/>
  <c r="H341" i="2" s="1"/>
  <c r="J342" i="2"/>
  <c r="E342" i="2" s="1"/>
  <c r="H342" i="2" s="1"/>
  <c r="J343" i="2"/>
  <c r="E343" i="2" s="1"/>
  <c r="H343" i="2" s="1"/>
  <c r="J344" i="2"/>
  <c r="E344" i="2" s="1"/>
  <c r="H344" i="2" s="1"/>
  <c r="J345" i="2"/>
  <c r="E345" i="2" s="1"/>
  <c r="H345" i="2" s="1"/>
  <c r="J346" i="2"/>
  <c r="E346" i="2" s="1"/>
  <c r="H346" i="2" s="1"/>
  <c r="J347" i="2"/>
  <c r="E347" i="2" s="1"/>
  <c r="H347" i="2" s="1"/>
  <c r="J348" i="2"/>
  <c r="E348" i="2" s="1"/>
  <c r="H348" i="2" s="1"/>
  <c r="J349" i="2"/>
  <c r="E349" i="2" s="1"/>
  <c r="H349" i="2" s="1"/>
  <c r="J350" i="2"/>
  <c r="E350" i="2" s="1"/>
  <c r="H350" i="2" s="1"/>
  <c r="J351" i="2"/>
  <c r="E351" i="2" s="1"/>
  <c r="H351" i="2" s="1"/>
  <c r="J352" i="2"/>
  <c r="E352" i="2" s="1"/>
  <c r="H352" i="2" s="1"/>
  <c r="J353" i="2"/>
  <c r="E353" i="2" s="1"/>
  <c r="H353" i="2" s="1"/>
  <c r="J354" i="2"/>
  <c r="E354" i="2" s="1"/>
  <c r="H354" i="2" s="1"/>
  <c r="J355" i="2"/>
  <c r="E355" i="2" s="1"/>
  <c r="H355" i="2" s="1"/>
  <c r="J356" i="2"/>
  <c r="E356" i="2" s="1"/>
  <c r="H356" i="2" s="1"/>
  <c r="J361" i="2"/>
  <c r="E361" i="2" s="1"/>
  <c r="H361" i="2" s="1"/>
  <c r="J357" i="2"/>
  <c r="E357" i="2" s="1"/>
  <c r="H357" i="2" s="1"/>
  <c r="J358" i="2"/>
  <c r="E358" i="2" s="1"/>
  <c r="H358" i="2" s="1"/>
  <c r="J360" i="2"/>
  <c r="E360" i="2" s="1"/>
  <c r="H360" i="2" s="1"/>
  <c r="J359" i="2"/>
  <c r="E359" i="2" s="1"/>
  <c r="H359" i="2" s="1"/>
  <c r="H5" i="2" l="1"/>
  <c r="I363" i="2"/>
  <c r="J363" i="2" s="1"/>
  <c r="E363" i="2" s="1"/>
  <c r="H363" i="2" s="1"/>
  <c r="E362" i="2"/>
  <c r="H362" i="2" s="1"/>
  <c r="E5" i="1" l="1"/>
  <c r="E7" i="1"/>
  <c r="E6" i="1"/>
</calcChain>
</file>

<file path=xl/sharedStrings.xml><?xml version="1.0" encoding="utf-8"?>
<sst xmlns="http://schemas.openxmlformats.org/spreadsheetml/2006/main" count="31" uniqueCount="31">
  <si>
    <t>HYPOTHEKENDARLEHEN</t>
  </si>
  <si>
    <t>RECHNER</t>
  </si>
  <si>
    <t>DARLEHENSDETAILS</t>
  </si>
  <si>
    <t>Kaufpreis</t>
  </si>
  <si>
    <t>Zinssatz</t>
  </si>
  <si>
    <t>Dauer des Darlehens (in Monaten)</t>
  </si>
  <si>
    <t>Darlehensbetrag</t>
  </si>
  <si>
    <t>Anfangsdatum des Darlehens</t>
  </si>
  <si>
    <t>* Summe monatliche Zahlungen = Darlehenszahlungen plus Grundsteuerzahlungen</t>
  </si>
  <si>
    <t>WERTE</t>
  </si>
  <si>
    <t>MONATLICHE DARLEHENSZAHLUNG</t>
  </si>
  <si>
    <t>WICHTIGE STATISTIKEN</t>
  </si>
  <si>
    <t>Monatliche Darlehenszahlungen</t>
  </si>
  <si>
    <t>Summe monatliche Zahlungen*</t>
  </si>
  <si>
    <t>Summe Darlehenszahlungen</t>
  </si>
  <si>
    <t>Summe Zinszahlungen</t>
  </si>
  <si>
    <t>Monatlicher Grundsteuerbetrag</t>
  </si>
  <si>
    <t>SUMMEN</t>
  </si>
  <si>
    <t>Zur Tilgungstabelle</t>
  </si>
  <si>
    <t>TILGUNGS-</t>
  </si>
  <si>
    <t>TABELLE</t>
  </si>
  <si>
    <t>Nr.</t>
  </si>
  <si>
    <t>Zahlung
Datum</t>
  </si>
  <si>
    <t>Anfangs-
saldo</t>
  </si>
  <si>
    <t>Zins</t>
  </si>
  <si>
    <t>Kapital</t>
  </si>
  <si>
    <t>Grundbesitz
Steuer</t>
  </si>
  <si>
    <t>Summe
Zahlungen</t>
  </si>
  <si>
    <t>End-
saldo</t>
  </si>
  <si>
    <t>Anz.
verbleibend</t>
  </si>
  <si>
    <r>
      <t xml:space="preserve">weitere Tipps &amp; Tricks unter </t>
    </r>
    <r>
      <rPr>
        <sz val="11"/>
        <color rgb="FFFFAD2E"/>
        <rFont val="Calibri"/>
        <family val="2"/>
        <scheme val="minor"/>
      </rPr>
      <t>www.homes-baufinanzierungen.de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</si>
</sst>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 _€_-;\-* #,##0\ _€_-;_-* &quot;-&quot;\ _€_-;_-@_-"/>
    <numFmt numFmtId="165" formatCode="0.0%"/>
    <numFmt numFmtId="166" formatCode="#,##0\ [$€-407];\-#,##0\ [$€-407]"/>
    <numFmt numFmtId="167" formatCode="#,##0\ &quot;€&quot;"/>
    <numFmt numFmtId="168" formatCode="#,##0_ ;\-#,##0\ "/>
  </numFmts>
  <fonts count="16" x14ac:knownFonts="1">
    <font>
      <sz val="11"/>
      <color theme="1" tint="0.34998626667073579"/>
      <name val="Calibri"/>
      <family val="2"/>
      <scheme val="minor"/>
    </font>
    <font>
      <b/>
      <sz val="11"/>
      <color theme="3"/>
      <name val="Calibri"/>
      <family val="2"/>
      <scheme val="major"/>
    </font>
    <font>
      <sz val="20"/>
      <color theme="2"/>
      <name val="Calibri"/>
      <family val="2"/>
      <scheme val="major"/>
    </font>
    <font>
      <sz val="12"/>
      <color theme="2"/>
      <name val="Calibri"/>
      <family val="2"/>
      <scheme val="major"/>
    </font>
    <font>
      <sz val="10"/>
      <color theme="1" tint="0.34998626667073579"/>
      <name val="Calibri"/>
      <family val="2"/>
      <scheme val="minor"/>
    </font>
    <font>
      <sz val="20"/>
      <color theme="3" tint="9.9948118533890809E-2"/>
      <name val="Calibri"/>
      <family val="2"/>
      <scheme val="major"/>
    </font>
    <font>
      <sz val="11"/>
      <color theme="1" tint="0.34998626667073579"/>
      <name val="Calibri"/>
      <family val="2"/>
      <scheme val="minor"/>
    </font>
    <font>
      <sz val="11"/>
      <color theme="5" tint="-0.24994659260841701"/>
      <name val="Calibri"/>
      <family val="2"/>
      <scheme val="major"/>
    </font>
    <font>
      <b/>
      <u/>
      <sz val="11"/>
      <color theme="9" tint="-0.24994659260841701"/>
      <name val="Calibri"/>
      <family val="2"/>
      <scheme val="minor"/>
    </font>
    <font>
      <b/>
      <u/>
      <sz val="11"/>
      <color theme="5" tint="-0.24994659260841701"/>
      <name val="Calibri"/>
      <family val="2"/>
      <scheme val="minor"/>
    </font>
    <font>
      <i/>
      <sz val="11"/>
      <color theme="1" tint="0.34998626667073579"/>
      <name val="Calibri"/>
      <family val="2"/>
      <scheme val="minor"/>
    </font>
    <font>
      <sz val="20"/>
      <name val="Calibri"/>
      <family val="2"/>
      <scheme val="major"/>
    </font>
    <font>
      <sz val="20"/>
      <color rgb="FFFFAD2E"/>
      <name val="Calibri"/>
      <family val="2"/>
      <scheme val="major"/>
    </font>
    <font>
      <sz val="11"/>
      <color rgb="FFFFAD2E"/>
      <name val="Calibri"/>
      <family val="2"/>
      <scheme val="minor"/>
    </font>
    <font>
      <sz val="11"/>
      <color rgb="FFFFAD2E"/>
      <name val="Calibri"/>
      <family val="2"/>
      <scheme val="major"/>
    </font>
    <font>
      <b/>
      <u/>
      <sz val="11"/>
      <color rgb="FFFFAD2E"/>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4" tint="0.39994506668294322"/>
        <bgColor indexed="64"/>
      </patternFill>
    </fill>
    <fill>
      <patternFill patternType="solid">
        <fgColor theme="5" tint="-0.24994659260841701"/>
        <bgColor indexed="64"/>
      </patternFill>
    </fill>
    <fill>
      <patternFill patternType="solid">
        <fgColor theme="0"/>
        <bgColor indexed="64"/>
      </patternFill>
    </fill>
    <fill>
      <patternFill patternType="solid">
        <fgColor theme="1" tint="0.14999847407452621"/>
        <bgColor indexed="64"/>
      </patternFill>
    </fill>
    <fill>
      <patternFill patternType="solid">
        <fgColor rgb="FFFFAD2E"/>
        <bgColor indexed="64"/>
      </patternFill>
    </fill>
    <fill>
      <patternFill patternType="solid">
        <fgColor rgb="FFFFD38B"/>
        <bgColor indexed="64"/>
      </patternFill>
    </fill>
  </fills>
  <borders count="5">
    <border>
      <left/>
      <right/>
      <top/>
      <bottom/>
      <diagonal/>
    </border>
    <border>
      <left/>
      <right/>
      <top/>
      <bottom style="thin">
        <color theme="0" tint="-0.14996795556505021"/>
      </bottom>
      <diagonal/>
    </border>
    <border>
      <left/>
      <right/>
      <top/>
      <bottom style="thick">
        <color theme="0"/>
      </bottom>
      <diagonal/>
    </border>
    <border>
      <left style="thick">
        <color theme="0"/>
      </left>
      <right/>
      <top style="thick">
        <color theme="0"/>
      </top>
      <bottom/>
      <diagonal/>
    </border>
    <border>
      <left/>
      <right/>
      <top style="thick">
        <color theme="0"/>
      </top>
      <bottom/>
      <diagonal/>
    </border>
  </borders>
  <cellStyleXfs count="17">
    <xf numFmtId="0" fontId="0" fillId="0" borderId="0">
      <alignment horizontal="left" wrapText="1" indent="1"/>
    </xf>
    <xf numFmtId="0" fontId="5" fillId="3" borderId="0" applyNumberFormat="0" applyAlignment="0" applyProtection="0"/>
    <xf numFmtId="0" fontId="3" fillId="4" borderId="4" applyNumberFormat="0" applyProtection="0">
      <alignment horizontal="left" vertical="center" wrapText="1" indent="1"/>
    </xf>
    <xf numFmtId="0" fontId="3" fillId="2" borderId="0" applyNumberFormat="0" applyAlignment="0" applyProtection="0"/>
    <xf numFmtId="0" fontId="7" fillId="0" borderId="1" applyFill="0" applyBorder="0" applyProtection="0">
      <alignment horizontal="right" indent="1"/>
    </xf>
    <xf numFmtId="0" fontId="1" fillId="0" borderId="0" applyNumberFormat="0" applyFill="0" applyBorder="0" applyAlignment="0" applyProtection="0"/>
    <xf numFmtId="0" fontId="9" fillId="0" borderId="0" applyNumberFormat="0" applyFill="0" applyProtection="0">
      <alignment horizontal="right"/>
    </xf>
    <xf numFmtId="0" fontId="8" fillId="0" borderId="0" applyNumberFormat="0" applyFill="0" applyAlignment="0" applyProtection="0"/>
    <xf numFmtId="14" fontId="6" fillId="0" borderId="0" applyFont="0" applyFill="0" applyBorder="0" applyAlignment="0">
      <alignment horizontal="left" indent="1"/>
    </xf>
    <xf numFmtId="0" fontId="3" fillId="4" borderId="0" applyFont="0" applyBorder="0">
      <alignment horizontal="center" wrapText="1"/>
      <protection locked="0"/>
    </xf>
    <xf numFmtId="0" fontId="10" fillId="0" borderId="0" applyNumberFormat="0" applyFill="0" applyBorder="0" applyProtection="0">
      <alignment wrapText="1"/>
    </xf>
    <xf numFmtId="0" fontId="6" fillId="0" borderId="3" applyNumberFormat="0" applyFont="0" applyFill="0" applyAlignment="0">
      <alignment wrapText="1"/>
    </xf>
    <xf numFmtId="167" fontId="2" fillId="2" borderId="0">
      <alignment horizontal="center" vertical="center"/>
    </xf>
    <xf numFmtId="164" fontId="6" fillId="0" borderId="0" applyFont="0" applyFill="0" applyBorder="0" applyProtection="0">
      <alignment horizontal="right" indent="1"/>
    </xf>
    <xf numFmtId="168" fontId="6" fillId="0" borderId="0" applyFont="0" applyFill="0" applyBorder="0" applyProtection="0">
      <alignment horizontal="center"/>
    </xf>
    <xf numFmtId="166" fontId="6" fillId="0" borderId="0" applyFont="0" applyFill="0" applyBorder="0" applyProtection="0">
      <alignment horizontal="right"/>
    </xf>
    <xf numFmtId="165" fontId="6" fillId="0" borderId="0" applyFont="0" applyFill="0" applyBorder="0" applyProtection="0">
      <alignment horizontal="right" indent="1"/>
    </xf>
  </cellStyleXfs>
  <cellXfs count="28">
    <xf numFmtId="0" fontId="0" fillId="0" borderId="0" xfId="0">
      <alignment horizontal="left" wrapText="1" indent="1"/>
    </xf>
    <xf numFmtId="0" fontId="4" fillId="0" borderId="0" xfId="0" applyFont="1" applyProtection="1">
      <alignment horizontal="left" wrapText="1" indent="1"/>
      <protection locked="0"/>
    </xf>
    <xf numFmtId="0" fontId="4" fillId="0" borderId="0" xfId="0" applyFont="1" applyAlignment="1" applyProtection="1">
      <alignment horizontal="center"/>
      <protection locked="0"/>
    </xf>
    <xf numFmtId="0" fontId="5" fillId="5" borderId="0" xfId="1" applyFill="1" applyProtection="1">
      <protection locked="0"/>
    </xf>
    <xf numFmtId="0" fontId="0" fillId="0" borderId="0" xfId="0" applyProtection="1">
      <alignment horizontal="left" wrapText="1" indent="1"/>
      <protection locked="0"/>
    </xf>
    <xf numFmtId="0" fontId="0" fillId="0" borderId="0" xfId="0" applyFont="1" applyFill="1" applyBorder="1">
      <alignment horizontal="left" wrapText="1" indent="1"/>
    </xf>
    <xf numFmtId="0" fontId="0" fillId="0" borderId="0" xfId="0" applyAlignment="1">
      <alignment vertical="top"/>
    </xf>
    <xf numFmtId="166" fontId="0" fillId="0" borderId="0" xfId="15" applyFont="1">
      <alignment horizontal="right"/>
    </xf>
    <xf numFmtId="168" fontId="0" fillId="0" borderId="0" xfId="14" applyFont="1">
      <alignment horizontal="center"/>
    </xf>
    <xf numFmtId="14" fontId="0" fillId="0" borderId="0" xfId="8" applyFont="1" applyAlignment="1">
      <alignment horizontal="left" wrapText="1" indent="1"/>
    </xf>
    <xf numFmtId="167" fontId="9" fillId="0" borderId="0" xfId="6" applyNumberFormat="1" applyFill="1" applyBorder="1" applyAlignment="1" applyProtection="1">
      <alignment horizontal="right"/>
      <protection locked="0"/>
    </xf>
    <xf numFmtId="0" fontId="10" fillId="0" borderId="0" xfId="10">
      <alignment wrapText="1"/>
    </xf>
    <xf numFmtId="0" fontId="3" fillId="6" borderId="4" xfId="2" applyFill="1">
      <alignment horizontal="left" vertical="center" wrapText="1" indent="1"/>
    </xf>
    <xf numFmtId="0" fontId="3" fillId="6" borderId="3" xfId="11" applyFont="1" applyFill="1" applyAlignment="1">
      <alignment horizontal="left" vertical="center" wrapText="1" indent="1"/>
    </xf>
    <xf numFmtId="0" fontId="3" fillId="6" borderId="0" xfId="9" applyFill="1">
      <alignment horizontal="center" wrapText="1"/>
      <protection locked="0"/>
    </xf>
    <xf numFmtId="0" fontId="0" fillId="0" borderId="0" xfId="0" applyAlignment="1" applyProtection="1">
      <alignment horizontal="left" vertical="top" wrapText="1"/>
      <protection locked="0"/>
    </xf>
    <xf numFmtId="0" fontId="3" fillId="7" borderId="0" xfId="3" applyFill="1" applyAlignment="1" applyProtection="1">
      <alignment horizontal="center"/>
    </xf>
    <xf numFmtId="167" fontId="2" fillId="7" borderId="0" xfId="12" applyFill="1">
      <alignment horizontal="center" vertical="center"/>
    </xf>
    <xf numFmtId="0" fontId="12" fillId="5" borderId="0" xfId="1" applyFont="1" applyFill="1" applyAlignment="1">
      <alignment wrapText="1"/>
    </xf>
    <xf numFmtId="166" fontId="13" fillId="0" borderId="0" xfId="15" applyFont="1" applyFill="1" applyBorder="1" applyAlignment="1">
      <alignment horizontal="right" indent="1"/>
    </xf>
    <xf numFmtId="165" fontId="13" fillId="0" borderId="0" xfId="16" applyFont="1" applyFill="1" applyBorder="1">
      <alignment horizontal="right" indent="1"/>
    </xf>
    <xf numFmtId="168" fontId="13" fillId="0" borderId="0" xfId="13" applyNumberFormat="1" applyFont="1" applyFill="1" applyBorder="1" applyAlignment="1">
      <alignment horizontal="right" indent="1"/>
    </xf>
    <xf numFmtId="14" fontId="14" fillId="0" borderId="0" xfId="8" applyFont="1" applyFill="1" applyBorder="1" applyAlignment="1">
      <alignment horizontal="right" indent="1"/>
    </xf>
    <xf numFmtId="166" fontId="13" fillId="0" borderId="0" xfId="15" applyFont="1" applyAlignment="1">
      <alignment horizontal="right" indent="1"/>
    </xf>
    <xf numFmtId="0" fontId="15" fillId="0" borderId="0" xfId="6" applyFont="1">
      <alignment horizontal="right"/>
    </xf>
    <xf numFmtId="0" fontId="11" fillId="7" borderId="0" xfId="1" applyNumberFormat="1" applyFont="1" applyFill="1" applyBorder="1" applyAlignment="1" applyProtection="1">
      <protection locked="0"/>
    </xf>
    <xf numFmtId="0" fontId="11" fillId="7" borderId="2" xfId="1" applyNumberFormat="1" applyFont="1" applyFill="1" applyBorder="1" applyAlignment="1" applyProtection="1">
      <alignment horizontal="left" vertical="top"/>
      <protection locked="0"/>
    </xf>
    <xf numFmtId="0" fontId="5" fillId="8" borderId="0" xfId="1" applyFill="1" applyAlignment="1">
      <alignment horizontal="left" wrapText="1" indent="1"/>
    </xf>
  </cellXfs>
  <cellStyles count="17">
    <cellStyle name="Besuchter Hyperlink" xfId="7" builtinId="9" customBuiltin="1"/>
    <cellStyle name="Datum" xfId="8" xr:uid="{00000000-0005-0000-0000-000001000000}"/>
    <cellStyle name="Dezimal [0]" xfId="14" builtinId="6" customBuiltin="1"/>
    <cellStyle name="Erklärender Text" xfId="10" builtinId="53" customBuiltin="1"/>
    <cellStyle name="Komma" xfId="13" builtinId="3" customBuiltin="1"/>
    <cellStyle name="Link" xfId="6" builtinId="8" customBuiltin="1"/>
    <cellStyle name="Linker Rand für wichtige Statistiken" xfId="11" xr:uid="{00000000-0005-0000-0000-000006000000}"/>
    <cellStyle name="Monatliche Darlehenszahlung" xfId="12" xr:uid="{00000000-0005-0000-0000-000007000000}"/>
    <cellStyle name="Prozent" xfId="16" builtinId="5"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Überschrift der Tilgungstabelle" xfId="9" xr:uid="{00000000-0005-0000-0000-00000F000000}"/>
    <cellStyle name="Währung" xfId="15" builtinId="4" customBuiltin="1"/>
  </cellStyles>
  <dxfs count="11">
    <dxf>
      <font>
        <strike val="0"/>
        <outline val="0"/>
        <shadow val="0"/>
        <u val="none"/>
        <vertAlign val="baseline"/>
        <sz val="11"/>
        <color rgb="FFFFAD2E"/>
        <name val="Calibri"/>
        <family val="2"/>
        <scheme val="minor"/>
      </font>
      <alignment horizontal="right" vertical="bottom" textRotation="0" wrapText="0" indent="1" justifyLastLine="0" shrinkToFit="0" readingOrder="0"/>
    </dxf>
    <dxf>
      <font>
        <strike val="0"/>
        <outline val="0"/>
        <shadow val="0"/>
        <u val="none"/>
        <vertAlign val="baseline"/>
        <sz val="11"/>
        <color rgb="FFFFAD2E"/>
        <name val="Calibri"/>
        <family val="2"/>
      </font>
    </dxf>
    <dxf>
      <protection locked="1" hidden="0"/>
    </dxf>
    <dxf>
      <fill>
        <patternFill patternType="solid">
          <fgColor indexed="64"/>
          <bgColor theme="1" tint="0.14999847407452621"/>
        </patternFill>
      </fill>
    </dxf>
    <dxf>
      <font>
        <color theme="0"/>
      </font>
      <fill>
        <patternFill patternType="none">
          <bgColor auto="1"/>
        </patternFill>
      </fill>
      <border>
        <left/>
        <right/>
        <top/>
        <bottom/>
        <vertical/>
        <horizontal/>
      </border>
    </dxf>
    <dxf>
      <protection locked="0" hidden="0"/>
    </dxf>
    <dxf>
      <protection locked="0" hidden="0"/>
    </dxf>
    <dxf>
      <font>
        <b val="0"/>
        <i val="0"/>
        <color theme="5" tint="-0.24994659260841701"/>
      </font>
      <border>
        <right style="thick">
          <color theme="0"/>
        </right>
      </border>
    </dxf>
    <dxf>
      <font>
        <b val="0"/>
        <i val="0"/>
        <color theme="5" tint="-0.24994659260841701"/>
      </font>
      <fill>
        <patternFill patternType="solid">
          <bgColor theme="2"/>
        </patternFill>
      </fill>
    </dxf>
    <dxf>
      <font>
        <color theme="0"/>
      </font>
      <fill>
        <patternFill>
          <bgColor theme="5" tint="-0.24994659260841701"/>
        </patternFill>
      </fill>
      <border>
        <left style="thick">
          <color theme="0"/>
        </left>
        <top style="thick">
          <color theme="0"/>
        </top>
      </border>
    </dxf>
    <dxf>
      <font>
        <b val="0"/>
        <i val="0"/>
        <color theme="1" tint="0.14996795556505021"/>
      </font>
      <fill>
        <patternFill patternType="solid">
          <bgColor theme="2"/>
        </patternFill>
      </fill>
      <border diagonalUp="0" diagonalDown="0">
        <left/>
        <right/>
        <top style="thick">
          <color theme="0"/>
        </top>
        <bottom style="thin">
          <color theme="0" tint="-0.14996795556505021"/>
        </bottom>
        <vertical/>
        <horizontal style="thin">
          <color theme="0" tint="-0.14996795556505021"/>
        </horizontal>
      </border>
    </dxf>
  </dxfs>
  <tableStyles count="1" defaultTableStyle="Hypothekenrechner" defaultPivotStyle="PivotStyleLight16">
    <tableStyle name="Hypothekenrechner" pivot="0" count="4" xr9:uid="{00000000-0011-0000-FFFF-FFFF00000000}">
      <tableStyleElement type="wholeTable" dxfId="10"/>
      <tableStyleElement type="headerRow" dxfId="9"/>
      <tableStyleElement type="lastColumn" dxfId="8"/>
      <tableStyleElement type="secondColumnStripe" dxfId="7"/>
    </tableStyle>
  </tableStyles>
  <colors>
    <mruColors>
      <color rgb="FFFFD38B"/>
      <color rgb="FFFFAD2E"/>
      <color rgb="FFFFD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0</xdr:row>
      <xdr:rowOff>0</xdr:rowOff>
    </xdr:from>
    <xdr:to>
      <xdr:col>2</xdr:col>
      <xdr:colOff>1263825</xdr:colOff>
      <xdr:row>1</xdr:row>
      <xdr:rowOff>365404</xdr:rowOff>
    </xdr:to>
    <xdr:pic>
      <xdr:nvPicPr>
        <xdr:cNvPr id="2" name="Grafik 1">
          <a:extLst>
            <a:ext uri="{FF2B5EF4-FFF2-40B4-BE49-F238E27FC236}">
              <a16:creationId xmlns:a16="http://schemas.microsoft.com/office/drawing/2014/main" id="{8E78BFA0-EF84-44AC-AD1C-7B6475BC30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0" y="0"/>
          <a:ext cx="749475" cy="746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450850</xdr:colOff>
      <xdr:row>0</xdr:row>
      <xdr:rowOff>0</xdr:rowOff>
    </xdr:from>
    <xdr:to>
      <xdr:col>11</xdr:col>
      <xdr:colOff>1631950</xdr:colOff>
      <xdr:row>5</xdr:row>
      <xdr:rowOff>37763</xdr:rowOff>
    </xdr:to>
    <xdr:pic>
      <xdr:nvPicPr>
        <xdr:cNvPr id="2" name="Grafik 1">
          <a:extLst>
            <a:ext uri="{FF2B5EF4-FFF2-40B4-BE49-F238E27FC236}">
              <a16:creationId xmlns:a16="http://schemas.microsoft.com/office/drawing/2014/main" id="{E5E73431-D3E5-43FD-9B88-8F2D36BAD2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1100" y="0"/>
          <a:ext cx="1631950" cy="1625263"/>
        </a:xfrm>
        <a:prstGeom prst="rect">
          <a:avLst/>
        </a:prstGeom>
      </xdr:spPr>
    </xdr:pic>
    <xdr:clientData/>
  </xdr:twoCellAnchor>
  <xdr:twoCellAnchor>
    <xdr:from>
      <xdr:col>10</xdr:col>
      <xdr:colOff>38100</xdr:colOff>
      <xdr:row>6</xdr:row>
      <xdr:rowOff>50800</xdr:rowOff>
    </xdr:from>
    <xdr:to>
      <xdr:col>10</xdr:col>
      <xdr:colOff>336550</xdr:colOff>
      <xdr:row>7</xdr:row>
      <xdr:rowOff>12700</xdr:rowOff>
    </xdr:to>
    <xdr:sp macro="" textlink="">
      <xdr:nvSpPr>
        <xdr:cNvPr id="3" name="Pfeil: nach rechts 2">
          <a:extLst>
            <a:ext uri="{FF2B5EF4-FFF2-40B4-BE49-F238E27FC236}">
              <a16:creationId xmlns:a16="http://schemas.microsoft.com/office/drawing/2014/main" id="{C73936B7-B130-4782-91E1-0837959EBBDC}"/>
            </a:ext>
          </a:extLst>
        </xdr:cNvPr>
        <xdr:cNvSpPr/>
      </xdr:nvSpPr>
      <xdr:spPr>
        <a:xfrm>
          <a:off x="9658350" y="1828800"/>
          <a:ext cx="298450"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DarlehensDetails" displayName="DarlehensDetails" ref="B3:E8" totalsRowDxfId="6">
  <autoFilter ref="B3:E8" xr:uid="{00000000-0009-0000-0100-000005000000}">
    <filterColumn colId="0" hiddenButton="1"/>
    <filterColumn colId="1" hiddenButton="1"/>
    <filterColumn colId="2" hiddenButton="1"/>
    <filterColumn colId="3" hiddenButton="1"/>
  </autoFilter>
  <tableColumns count="4">
    <tableColumn id="1" xr3:uid="{00000000-0010-0000-0000-000001000000}" name="DARLEHENSDETAILS" totalsRowLabel="Ergebnis"/>
    <tableColumn id="4" xr3:uid="{00000000-0010-0000-0000-000004000000}" name="WERTE" totalsRowFunction="count" dataDxfId="1"/>
    <tableColumn id="2" xr3:uid="{00000000-0010-0000-0000-000002000000}" name="WICHTIGE STATISTIKEN" totalsRowDxfId="5"/>
    <tableColumn id="3" xr3:uid="{00000000-0010-0000-0000-000003000000}" name="SUMMEN" dataDxfId="0"/>
  </tableColumns>
  <tableStyleInfo name="Hypothekenrechner" showFirstColumn="0" showLastColumn="1" showRowStripes="1" showColumnStripes="1"/>
  <extLst>
    <ext xmlns:x14="http://schemas.microsoft.com/office/spreadsheetml/2009/9/main" uri="{504A1905-F514-4f6f-8877-14C23A59335A}">
      <x14:table altTextSummary="Geben Sie die Darlehensdetails ein, um die wichtigen Statistiken für die monatlichen Darlehenszahlungen, die Summe der Darlehenszahlungen und die Summe der Zinszahlungen zu generier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ilgung" displayName="Tilgung" ref="B3:J363" totalsRowShown="0" headerRowDxfId="3" dataDxfId="2">
  <autoFilter ref="B3:J363" xr:uid="{00000000-0009-0000-0100-000001000000}"/>
  <tableColumns count="9">
    <tableColumn id="1" xr3:uid="{00000000-0010-0000-0100-000001000000}" name="Nr." dataCellStyle="Dezimal [0]">
      <calculatedColumnFormula>ROWS($B$4:B4)</calculatedColumnFormula>
    </tableColumn>
    <tableColumn id="2" xr3:uid="{00000000-0010-0000-0100-000002000000}" name="Zahlung_x000a_Datum" dataCellStyle="Datum">
      <calculatedColumnFormula>IF(EingegebeneWerte,IF(Tilgung[[#This Row],[Nr.]]&lt;=DauerDerHypothek,IF(ROW()-ROW(Tilgung[[#Headers],[Zahlung
Datum]])=1,DarlehenStart,IF(I3&gt;0,EDATE(C3,1),"")),""),"")</calculatedColumnFormula>
    </tableColumn>
    <tableColumn id="3" xr3:uid="{00000000-0010-0000-0100-000003000000}" name="Anfangs-_x000a_saldo" dataCellStyle="Währung">
      <calculatedColumnFormula>IF(ROW()-ROW(Tilgung[[#Headers],[Anfangs-
saldo]])=1,DarlehensBetrag,IF(Tilgung[[#This Row],[Zahlung
Datum]]="",0,INDEX(Tilgung[], ROW()-4,8)))</calculatedColumnFormula>
    </tableColumn>
    <tableColumn id="4" xr3:uid="{00000000-0010-0000-0100-000004000000}" name="Zins" dataCellStyle="Währung">
      <calculatedColumnFormula>IF(EingegebeneWerte,IF(ROW()-ROW(Tilgung[[#Headers],[Zins]])=1,-IPMT(ZinsSatz/12,1,DauerDerHypothek
-ROWS($C$4:C4)+1,Tilgung[[#This Row],[Anfangs-
saldo]]),IFERROR(-IPMT(ZinsSatz/12,1,Tilgung[[#This Row],[Anz.
verbleibend]],D5),0)),0)</calculatedColumnFormula>
    </tableColumn>
    <tableColumn id="5" xr3:uid="{00000000-0010-0000-0100-000005000000}" name="Kapital" dataCellStyle="Währung">
      <calculatedColumnFormula>IFERROR(IF(AND(EingegebeneWerte,Tilgung[[#This Row],[Zahlung
Datum]]
&lt;&gt;""),-PPMT(ZinsSatz/12,1,DauerDerHypothek-ROWS($C$4:C4)+1,Tilgung[[#This Row],[Anfangs-
saldo]]),""),0)</calculatedColumnFormula>
    </tableColumn>
    <tableColumn id="7" xr3:uid="{00000000-0010-0000-0100-000007000000}" name="Grundbesitz_x000a_Steuer" dataCellStyle="Währung">
      <calculatedColumnFormula>IF(Tilgung[[#This Row],[Zahlung
Datum]]="",0,GrundsteuerBetrag)</calculatedColumnFormula>
    </tableColumn>
    <tableColumn id="9" xr3:uid="{00000000-0010-0000-0100-000009000000}" name="Summe_x000a_Zahlungen" dataCellStyle="Währung">
      <calculatedColumnFormula>IF(Tilgung[[#This Row],[Zahlung
Datum]]="",0,Tilgung[[#This Row],[Zins]]+Tilgung[[#This Row],[Kapital]]+Tilgung[[#This Row],[Grundbesitz
Steuer]])</calculatedColumnFormula>
    </tableColumn>
    <tableColumn id="10" xr3:uid="{00000000-0010-0000-0100-00000A000000}" name="End-_x000a_saldo" dataCellStyle="Währung">
      <calculatedColumnFormula>IF(Tilgung[[#This Row],[Zahlung
Datum]]="",0,Tilgung[[#This Row],[Anfangs-
saldo]]-Tilgung[[#This Row],[Kapital]])</calculatedColumnFormula>
    </tableColumn>
    <tableColumn id="11" xr3:uid="{00000000-0010-0000-0100-00000B000000}" name="Anz._x000a_verbleibend" dataCellStyle="Dezimal [0]">
      <calculatedColumnFormula>IF(Tilgung[[#This Row],[End-
saldo]]&gt;0,LetzteZeile-ROW(),0)</calculatedColumnFormula>
    </tableColumn>
  </tableColumns>
  <tableStyleInfo name="Hypothekenrechner" showFirstColumn="0" showLastColumn="0" showRowStripes="1" showColumnStripes="0"/>
  <extLst>
    <ext xmlns:x14="http://schemas.microsoft.com/office/spreadsheetml/2009/9/main" uri="{504A1905-F514-4f6f-8877-14C23A59335A}">
      <x14:table altTextSummary="Berechnungen für Darlehenszahlungen im Zeitverlauf Für zusätzliche Zahlungen wird der gleiche Betrag wie für die monatliche Zahlung zugrunde gelegt. Fügen Sie eine neue Zeile hinzu, und geben Sie das Zahlungsdatum ein. Die Spalten werden automatisch aktualisiert."/>
    </ext>
  </extLst>
</table>
</file>

<file path=xl/theme/theme1.xml><?xml version="1.0" encoding="utf-8"?>
<a:theme xmlns:a="http://schemas.openxmlformats.org/drawingml/2006/main" name="Office Theme">
  <a:themeElements>
    <a:clrScheme name="Custom 12">
      <a:dk1>
        <a:sysClr val="windowText" lastClr="000000"/>
      </a:dk1>
      <a:lt1>
        <a:sysClr val="window" lastClr="FFFFFF"/>
      </a:lt1>
      <a:dk2>
        <a:srgbClr val="051B20"/>
      </a:dk2>
      <a:lt2>
        <a:srgbClr val="F7F7F9"/>
      </a:lt2>
      <a:accent1>
        <a:srgbClr val="8FC356"/>
      </a:accent1>
      <a:accent2>
        <a:srgbClr val="1C8FA7"/>
      </a:accent2>
      <a:accent3>
        <a:srgbClr val="EAA158"/>
      </a:accent3>
      <a:accent4>
        <a:srgbClr val="F6655A"/>
      </a:accent4>
      <a:accent5>
        <a:srgbClr val="E1D780"/>
      </a:accent5>
      <a:accent6>
        <a:srgbClr val="95669E"/>
      </a:accent6>
      <a:hlink>
        <a:srgbClr val="6B9B37"/>
      </a:hlink>
      <a:folHlink>
        <a:srgbClr val="95669E"/>
      </a:folHlink>
    </a:clrScheme>
    <a:fontScheme name="Theme Fonts">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14999847407452621"/>
    <pageSetUpPr autoPageBreaks="0" fitToPage="1"/>
  </sheetPr>
  <dimension ref="A1:E10"/>
  <sheetViews>
    <sheetView showGridLines="0" tabSelected="1" zoomScaleNormal="100" workbookViewId="0">
      <selection activeCell="J4" sqref="J4"/>
    </sheetView>
  </sheetViews>
  <sheetFormatPr baseColWidth="10" defaultColWidth="8.81640625" defaultRowHeight="30" customHeight="1" x14ac:dyDescent="0.35"/>
  <cols>
    <col min="1" max="1" width="2.7265625" style="1" customWidth="1"/>
    <col min="2" max="2" width="35.7265625" style="2" customWidth="1"/>
    <col min="3" max="3" width="20.7265625" style="1" customWidth="1"/>
    <col min="4" max="4" width="35.7265625" style="1" customWidth="1"/>
    <col min="5" max="5" width="20.7265625" customWidth="1"/>
    <col min="6" max="16384" width="8.81640625" style="1"/>
  </cols>
  <sheetData>
    <row r="1" spans="1:5" ht="30" customHeight="1" x14ac:dyDescent="0.6">
      <c r="A1"/>
      <c r="B1" s="18" t="s">
        <v>0</v>
      </c>
      <c r="C1" s="18"/>
      <c r="D1" s="16" t="s">
        <v>10</v>
      </c>
      <c r="E1" s="27"/>
    </row>
    <row r="2" spans="1:5" ht="30" customHeight="1" thickBot="1" x14ac:dyDescent="0.65">
      <c r="A2"/>
      <c r="B2" s="18" t="s">
        <v>1</v>
      </c>
      <c r="C2" s="18"/>
      <c r="D2" s="17">
        <f>E4</f>
        <v>1073.6432460242781</v>
      </c>
      <c r="E2" s="27"/>
    </row>
    <row r="3" spans="1:5" ht="35.15" customHeight="1" thickTop="1" x14ac:dyDescent="0.35">
      <c r="A3"/>
      <c r="B3" s="12" t="s">
        <v>2</v>
      </c>
      <c r="C3" s="12" t="s">
        <v>9</v>
      </c>
      <c r="D3" s="13" t="s">
        <v>11</v>
      </c>
      <c r="E3" s="12" t="s">
        <v>17</v>
      </c>
    </row>
    <row r="4" spans="1:5" ht="30" customHeight="1" x14ac:dyDescent="0.35">
      <c r="B4" s="5" t="s">
        <v>3</v>
      </c>
      <c r="C4" s="19">
        <v>300000</v>
      </c>
      <c r="D4" s="5" t="s">
        <v>12</v>
      </c>
      <c r="E4" s="23">
        <f>IFERROR(PMT(ZinsSatz/12,DauerDerHypothek,-DarlehensBetrag),0)</f>
        <v>1073.6432460242781</v>
      </c>
    </row>
    <row r="5" spans="1:5" ht="30" customHeight="1" x14ac:dyDescent="0.35">
      <c r="B5" s="5" t="s">
        <v>4</v>
      </c>
      <c r="C5" s="20">
        <v>0.05</v>
      </c>
      <c r="D5" s="5" t="s">
        <v>13</v>
      </c>
      <c r="E5" s="23">
        <f ca="1">IFERROR(IF(EingegebeneWerte,SUM(zahlungen_gesamt),0),0)</f>
        <v>520679.23652670986</v>
      </c>
    </row>
    <row r="6" spans="1:5" ht="30" customHeight="1" x14ac:dyDescent="0.35">
      <c r="B6" s="5" t="s">
        <v>5</v>
      </c>
      <c r="C6" s="21">
        <v>360</v>
      </c>
      <c r="D6" s="5" t="s">
        <v>14</v>
      </c>
      <c r="E6" s="23">
        <f ca="1">IFERROR(IF(EingegebeneWerte,SUM(darlehenszahlungen_gesamt),0),0)</f>
        <v>385679.23652670946</v>
      </c>
    </row>
    <row r="7" spans="1:5" ht="30" customHeight="1" x14ac:dyDescent="0.35">
      <c r="B7" s="5" t="s">
        <v>6</v>
      </c>
      <c r="C7" s="19">
        <v>200000</v>
      </c>
      <c r="D7" s="5" t="s">
        <v>15</v>
      </c>
      <c r="E7" s="23">
        <f ca="1">IFERROR(IF(EingegebeneWerte,SUM(Zins),0),0)</f>
        <v>185679.23652670963</v>
      </c>
    </row>
    <row r="8" spans="1:5" ht="30" customHeight="1" x14ac:dyDescent="0.35">
      <c r="B8" s="5" t="s">
        <v>7</v>
      </c>
      <c r="C8" s="22">
        <f ca="1">TODAY()+120</f>
        <v>44417</v>
      </c>
      <c r="D8" s="5" t="s">
        <v>16</v>
      </c>
      <c r="E8" s="23">
        <v>375</v>
      </c>
    </row>
    <row r="9" spans="1:5" customFormat="1" ht="30" customHeight="1" x14ac:dyDescent="0.35">
      <c r="B9" s="11" t="s">
        <v>8</v>
      </c>
      <c r="C9" s="11"/>
      <c r="D9" s="11"/>
      <c r="E9" s="11"/>
    </row>
    <row r="10" spans="1:5" ht="30" customHeight="1" x14ac:dyDescent="0.35">
      <c r="C10" s="10"/>
      <c r="D10" s="10"/>
      <c r="E10" s="24" t="s">
        <v>18</v>
      </c>
    </row>
  </sheetData>
  <sheetProtection insertRows="0" deleteRows="0" selectLockedCells="1"/>
  <mergeCells count="3">
    <mergeCell ref="B1:C1"/>
    <mergeCell ref="B2:C2"/>
    <mergeCell ref="B9:E9"/>
  </mergeCells>
  <dataValidations xWindow="814" yWindow="404" count="16">
    <dataValidation type="whole" errorStyle="warning" allowBlank="1" showInputMessage="1" showErrorMessage="1" error="Die maximale Darlehensdauer für diesen Rechner beträgt 360 Monate (30 Jahre). Wählen Sie WIEDERHOLEN, um einen Wert zwischen 1 und 360 einzugeben, oder ABBRECHEN aus, um die Zelle zu verlassen." prompt="Dauer des Darlehens (in Monaten) eingeben. Gültige Werte liegen zwischen 1 und 360 (30 Jahre)." sqref="C6" xr:uid="{00000000-0002-0000-0000-000000000000}">
      <formula1>1</formula1>
      <formula2>360</formula2>
    </dataValidation>
    <dataValidation allowBlank="1" showInputMessage="1" showErrorMessage="1" prompt="Der Hypothekenrechner enthält Darlehensdetails und berechnet automatisch wichtige Statistiken zum Ermitteln der monatlichen Darlehenszahlung. Ein Navigationslink zur Tilgungstabelle befindet sich in Zelle E10" sqref="A1" xr:uid="{00000000-0002-0000-0000-000001000000}"/>
    <dataValidation allowBlank="1" showInputMessage="1" showErrorMessage="1" prompt="Geben Sie den Kaufpreis in dieser Zelle ein." sqref="C4" xr:uid="{00000000-0002-0000-0000-000002000000}"/>
    <dataValidation allowBlank="1" showInputMessage="1" showErrorMessage="1" prompt="Geben Sie in dieser Zelle den Zinssatz ein." sqref="C5" xr:uid="{00000000-0002-0000-0000-000003000000}"/>
    <dataValidation allowBlank="1" showInputMessage="1" showErrorMessage="1" prompt="Geben Sie den Gesamtbetrag des Darlehens in dieser Zelle ein." sqref="C7" xr:uid="{00000000-0002-0000-0000-000004000000}"/>
    <dataValidation allowBlank="1" showInputMessage="1" showErrorMessage="1" prompt="Geben Sie das Anfangsdatum des Darlehens in dieser Zelle ein." sqref="C8" xr:uid="{00000000-0002-0000-0000-000005000000}"/>
    <dataValidation allowBlank="1" showInputMessage="1" showErrorMessage="1" prompt="Geben Sie den monatlichen Grundsteuerbetrag in dieser Zelle ein." sqref="E8" xr:uid="{00000000-0002-0000-0000-000006000000}"/>
    <dataValidation allowBlank="1" showInputMessage="1" showErrorMessage="1" prompt="Die einzugebenden Darlehensdetails befinden sich in dieser Spalte unter dieser Überschrift." sqref="B3" xr:uid="{00000000-0002-0000-0000-000007000000}"/>
    <dataValidation allowBlank="1" showInputMessage="1" showErrorMessage="1" prompt="Die monatliche Darlehenszahlung wird in dieser Zelle automatisch berechnet." sqref="D2" xr:uid="{00000000-0002-0000-0000-000008000000}"/>
    <dataValidation allowBlank="1" showInputMessage="1" showErrorMessage="1" prompt="Geben Sie die Werte für die Darlehensdetails in dieser Spalte unter dieser Überschrift ein. Geben Sie den monatlichen Grundsteuerbetrag in Zelle E8 ein." sqref="C3" xr:uid="{00000000-0002-0000-0000-000009000000}"/>
    <dataValidation allowBlank="1" showInputMessage="1" showErrorMessage="1" prompt="Die wichtigen Statistiken für das Darlehen finden sich in dieser Spalte unter dieser Überschrift. Geben Sie den monatlichen Grundsteuerbetrag in Zelle E8 ein." sqref="D3" xr:uid="{00000000-0002-0000-0000-00000A000000}"/>
    <dataValidation allowBlank="1" showInputMessage="1" showErrorMessage="1" prompt="Die Summen in dieser Spalte unter dieser Überschrift werden automatisch berechnet. Geben Sie den monatlichen Grundsteuerbetrag in Zelle E8 ein." sqref="E3" xr:uid="{00000000-0002-0000-0000-00000B000000}"/>
    <dataValidation allowBlank="1" showInputMessage="1" showErrorMessage="1" prompt="Der Titel dieses Arbeitsblatts befindet sich in dieser Zelle und der Zelle unten." sqref="B1:C1" xr:uid="{00000000-0002-0000-0000-00000C000000}"/>
    <dataValidation allowBlank="1" showInputMessage="1" showErrorMessage="1" prompt="Die monatliche Darlehenszahlung wird unten automatisch berechnet." sqref="D1" xr:uid="{00000000-0002-0000-0000-00000D000000}"/>
    <dataValidation allowBlank="1" showInputMessage="1" showErrorMessage="1" prompt="Diese Anmerkung bezieht sich auf die Summe der monatlichen Zahlungen in Zelle D5." sqref="B9" xr:uid="{00000000-0002-0000-0000-00000E000000}"/>
    <dataValidation allowBlank="1" showInputMessage="1" showErrorMessage="1" prompt="Link zum Arbeitsblatt &quot;Tilgungstabelle&quot;" sqref="E10" xr:uid="{00000000-0002-0000-0000-00000F000000}"/>
  </dataValidations>
  <hyperlinks>
    <hyperlink ref="E10" location="Tilgungstabelle!A1" tooltip="Link zur Tilgungstabelle" display="Zur Tilgungstabelle" xr:uid="{00000000-0004-0000-0000-000000000000}"/>
  </hyperlinks>
  <printOptions horizontalCentered="1"/>
  <pageMargins left="0.25" right="0.25" top="0.75" bottom="0.75" header="0.3" footer="0.3"/>
  <pageSetup paperSize="9" orientation="landscape"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AD2E"/>
    <pageSetUpPr fitToPage="1"/>
  </sheetPr>
  <dimension ref="A1:M363"/>
  <sheetViews>
    <sheetView showGridLines="0" zoomScaleNormal="100" workbookViewId="0">
      <selection activeCell="L15" sqref="L15"/>
    </sheetView>
  </sheetViews>
  <sheetFormatPr baseColWidth="10" defaultColWidth="8.81640625" defaultRowHeight="14.5" x14ac:dyDescent="0.35"/>
  <cols>
    <col min="1" max="1" width="2.7265625" style="4" customWidth="1"/>
    <col min="2" max="2" width="9.1796875" style="4" customWidth="1"/>
    <col min="3" max="3" width="14.26953125" style="4" customWidth="1"/>
    <col min="4" max="4" width="16.26953125" style="4" customWidth="1"/>
    <col min="5" max="5" width="14.26953125" style="4" customWidth="1"/>
    <col min="6" max="6" width="16.26953125" style="4" customWidth="1"/>
    <col min="7" max="7" width="15.7265625" style="4" customWidth="1"/>
    <col min="8" max="9" width="16.26953125" style="4" customWidth="1"/>
    <col min="10" max="10" width="16.453125" style="4" customWidth="1"/>
    <col min="11" max="11" width="5.08984375" style="4" customWidth="1"/>
    <col min="12" max="12" width="23.81640625" style="4" customWidth="1"/>
    <col min="13" max="13" width="9.6328125" style="4" customWidth="1"/>
    <col min="14" max="15" width="8.81640625" style="4"/>
    <col min="16" max="16" width="9.7265625" style="4" bestFit="1" customWidth="1"/>
    <col min="17" max="16384" width="8.81640625" style="4"/>
  </cols>
  <sheetData>
    <row r="1" spans="1:13" s="3" customFormat="1" ht="30" customHeight="1" x14ac:dyDescent="0.6">
      <c r="A1"/>
      <c r="B1" s="25" t="s">
        <v>19</v>
      </c>
      <c r="C1" s="25"/>
      <c r="D1" s="25"/>
      <c r="E1" s="25"/>
      <c r="F1" s="25"/>
      <c r="G1" s="25"/>
      <c r="H1" s="25"/>
      <c r="I1" s="25"/>
      <c r="J1" s="25"/>
    </row>
    <row r="2" spans="1:13" s="3" customFormat="1" ht="30" customHeight="1" thickBot="1" x14ac:dyDescent="0.65">
      <c r="A2" s="6"/>
      <c r="B2" s="26" t="s">
        <v>20</v>
      </c>
      <c r="C2" s="26"/>
      <c r="D2" s="26"/>
      <c r="E2" s="26"/>
      <c r="F2" s="26"/>
      <c r="G2" s="26"/>
      <c r="H2" s="26"/>
      <c r="I2" s="26"/>
      <c r="J2" s="26"/>
    </row>
    <row r="3" spans="1:13" ht="35.15" customHeight="1" thickTop="1" x14ac:dyDescent="0.35">
      <c r="B3" s="14" t="s">
        <v>21</v>
      </c>
      <c r="C3" s="14" t="s">
        <v>22</v>
      </c>
      <c r="D3" s="14" t="s">
        <v>23</v>
      </c>
      <c r="E3" s="14" t="s">
        <v>24</v>
      </c>
      <c r="F3" s="14" t="s">
        <v>25</v>
      </c>
      <c r="G3" s="14" t="s">
        <v>26</v>
      </c>
      <c r="H3" s="14" t="s">
        <v>27</v>
      </c>
      <c r="I3" s="14" t="s">
        <v>28</v>
      </c>
      <c r="J3" s="14" t="s">
        <v>29</v>
      </c>
    </row>
    <row r="4" spans="1:13" ht="15" customHeight="1" x14ac:dyDescent="0.35">
      <c r="B4" s="8">
        <f>ROWS($B$4:B4)</f>
        <v>1</v>
      </c>
      <c r="C4" s="9">
        <f ca="1">IF(EingegebeneWerte,IF(Tilgung[[#This Row],[Nr.]]&lt;=DauerDerHypothek,IF(ROW()-ROW(Tilgung[[#Headers],[Zahlung
Datum]])=1,DarlehenStart,IF(I3&gt;0,EDATE(C3,1),"")),""),"")</f>
        <v>44417</v>
      </c>
      <c r="D4" s="7">
        <f>IF(ROW()-ROW(Tilgung[[#Headers],[Anfangs-
saldo]])=1,DarlehensBetrag,IF(Tilgung[[#This Row],[Zahlung
Datum]]="",0,INDEX(Tilgung[], ROW()-4,8)))</f>
        <v>200000</v>
      </c>
      <c r="E4" s="7">
        <f ca="1">IF(EingegebeneWerte,IF(ROW()-ROW(Tilgung[[#Headers],[Zins]])=1,-IPMT(ZinsSatz/12,1,DauerDerHypothek
-ROWS($C$4:C4)+1,Tilgung[[#This Row],[Anfangs-
saldo]]),IFERROR(-IPMT(ZinsSatz/12,1,Tilgung[[#This Row],[Anz.
verbleibend]],D5),0)),0)</f>
        <v>833.33333333333337</v>
      </c>
      <c r="F4" s="7">
        <f ca="1">IFERROR(IF(AND(EingegebeneWerte,Tilgung[[#This Row],[Zahlung
Datum]]
&lt;&gt;""),-PPMT(ZinsSatz/12,1,DauerDerHypothek-ROWS($C$4:C4)+1,Tilgung[[#This Row],[Anfangs-
saldo]]),""),0)</f>
        <v>240.30991269094474</v>
      </c>
      <c r="G4" s="7">
        <f ca="1">IF(Tilgung[[#This Row],[Zahlung
Datum]]="",0,GrundsteuerBetrag)</f>
        <v>375</v>
      </c>
      <c r="H4" s="7">
        <f ca="1">IF(Tilgung[[#This Row],[Zahlung
Datum]]="",0,Tilgung[[#This Row],[Zins]]+Tilgung[[#This Row],[Kapital]]+Tilgung[[#This Row],[Grundbesitz
Steuer]])</f>
        <v>1448.6432460242781</v>
      </c>
      <c r="I4" s="7">
        <f ca="1">IF(Tilgung[[#This Row],[Zahlung
Datum]]="",0,Tilgung[[#This Row],[Anfangs-
saldo]]-Tilgung[[#This Row],[Kapital]])</f>
        <v>199759.69008730905</v>
      </c>
      <c r="J4" s="8">
        <f ca="1">IF(Tilgung[[#This Row],[End-
saldo]]&gt;0,LetzteZeile-ROW(),0)</f>
        <v>359</v>
      </c>
    </row>
    <row r="5" spans="1:13" ht="15" customHeight="1" x14ac:dyDescent="0.35">
      <c r="B5" s="8">
        <f>ROWS($B$4:B5)</f>
        <v>2</v>
      </c>
      <c r="C5" s="9">
        <f ca="1">IF(EingegebeneWerte,IF(Tilgung[[#This Row],[Nr.]]&lt;=DauerDerHypothek,IF(ROW()-ROW(Tilgung[[#Headers],[Zahlung
Datum]])=1,DarlehenStart,IF(I4&gt;0,EDATE(C4,1),"")),""),"")</f>
        <v>44448</v>
      </c>
      <c r="D5" s="7">
        <f ca="1">IF(ROW()-ROW(Tilgung[[#Headers],[Anfangs-
saldo]])=1,DarlehensBetrag,IF(Tilgung[[#This Row],[Zahlung
Datum]]="",0,INDEX(Tilgung[], ROW()-4,8)))</f>
        <v>199759.69008730905</v>
      </c>
      <c r="E5" s="7">
        <f ca="1">IF(EingegebeneWerte,IF(ROW()-ROW(Tilgung[[#Headers],[Zins]])=1,-IPMT(ZinsSatz/12,1,DauerDerHypothek
-ROWS($C$4:C5)+1,Tilgung[[#This Row],[Anfangs-
saldo]]),IFERROR(-IPMT(ZinsSatz/12,1,Tilgung[[#This Row],[Anz.
verbleibend]],D6),0)),0)</f>
        <v>831.32657868048011</v>
      </c>
      <c r="F5" s="7">
        <f ca="1">IFERROR(IF(AND(EingegebeneWerte,Tilgung[[#This Row],[Zahlung
Datum]]
&lt;&gt;""),-PPMT(ZinsSatz/12,1,DauerDerHypothek-ROWS($C$4:C5)+1,Tilgung[[#This Row],[Anfangs-
saldo]]),""),0)</f>
        <v>241.3112039938236</v>
      </c>
      <c r="G5" s="7">
        <f ca="1">IF(Tilgung[[#This Row],[Zahlung
Datum]]="",0,GrundsteuerBetrag)</f>
        <v>375</v>
      </c>
      <c r="H5" s="7">
        <f ca="1">IF(Tilgung[[#This Row],[Zahlung
Datum]]="",0,Tilgung[[#This Row],[Zins]]+Tilgung[[#This Row],[Kapital]]+Tilgung[[#This Row],[Grundbesitz
Steuer]])</f>
        <v>1447.6377826743037</v>
      </c>
      <c r="I5" s="7">
        <f ca="1">IF(Tilgung[[#This Row],[Zahlung
Datum]]="",0,Tilgung[[#This Row],[Anfangs-
saldo]]-Tilgung[[#This Row],[Kapital]])</f>
        <v>199518.37888331522</v>
      </c>
      <c r="J5" s="8">
        <f ca="1">IF(Tilgung[[#This Row],[End-
saldo]]&gt;0,LetzteZeile-ROW(),0)</f>
        <v>358</v>
      </c>
    </row>
    <row r="6" spans="1:13" ht="15" customHeight="1" x14ac:dyDescent="0.35">
      <c r="B6" s="8">
        <f>ROWS($B$4:B6)</f>
        <v>3</v>
      </c>
      <c r="C6" s="9">
        <f ca="1">IF(EingegebeneWerte,IF(Tilgung[[#This Row],[Nr.]]&lt;=DauerDerHypothek,IF(ROW()-ROW(Tilgung[[#Headers],[Zahlung
Datum]])=1,DarlehenStart,IF(I5&gt;0,EDATE(C5,1),"")),""),"")</f>
        <v>44478</v>
      </c>
      <c r="D6" s="7">
        <f ca="1">IF(ROW()-ROW(Tilgung[[#Headers],[Anfangs-
saldo]])=1,DarlehensBetrag,IF(Tilgung[[#This Row],[Zahlung
Datum]]="",0,INDEX(Tilgung[], ROW()-4,8)))</f>
        <v>199518.37888331522</v>
      </c>
      <c r="E6" s="7">
        <f ca="1">IF(EingegebeneWerte,IF(ROW()-ROW(Tilgung[[#Headers],[Zins]])=1,-IPMT(ZinsSatz/12,1,DauerDerHypothek
-ROWS($C$4:C6)+1,Tilgung[[#This Row],[Anfangs-
saldo]]),IFERROR(-IPMT(ZinsSatz/12,1,Tilgung[[#This Row],[Anz.
verbleibend]],D7),0)),0)</f>
        <v>830.31692589988086</v>
      </c>
      <c r="F6" s="7">
        <f ca="1">IFERROR(IF(AND(EingegebeneWerte,Tilgung[[#This Row],[Zahlung
Datum]]
&lt;&gt;""),-PPMT(ZinsSatz/12,1,DauerDerHypothek-ROWS($C$4:C6)+1,Tilgung[[#This Row],[Anfangs-
saldo]]),""),0)</f>
        <v>242.31666734379792</v>
      </c>
      <c r="G6" s="7">
        <f ca="1">IF(Tilgung[[#This Row],[Zahlung
Datum]]="",0,GrundsteuerBetrag)</f>
        <v>375</v>
      </c>
      <c r="H6" s="7">
        <f ca="1">IF(Tilgung[[#This Row],[Zahlung
Datum]]="",0,Tilgung[[#This Row],[Zins]]+Tilgung[[#This Row],[Kapital]]+Tilgung[[#This Row],[Grundbesitz
Steuer]])</f>
        <v>1447.6335932436787</v>
      </c>
      <c r="I6" s="7">
        <f ca="1">IF(Tilgung[[#This Row],[Zahlung
Datum]]="",0,Tilgung[[#This Row],[Anfangs-
saldo]]-Tilgung[[#This Row],[Kapital]])</f>
        <v>199276.06221597141</v>
      </c>
      <c r="J6" s="8">
        <f ca="1">IF(Tilgung[[#This Row],[End-
saldo]]&gt;0,LetzteZeile-ROW(),0)</f>
        <v>357</v>
      </c>
    </row>
    <row r="7" spans="1:13" ht="15" customHeight="1" x14ac:dyDescent="0.35">
      <c r="B7" s="8">
        <f>ROWS($B$4:B7)</f>
        <v>4</v>
      </c>
      <c r="C7" s="9">
        <f ca="1">IF(EingegebeneWerte,IF(Tilgung[[#This Row],[Nr.]]&lt;=DauerDerHypothek,IF(ROW()-ROW(Tilgung[[#Headers],[Zahlung
Datum]])=1,DarlehenStart,IF(I6&gt;0,EDATE(C6,1),"")),""),"")</f>
        <v>44509</v>
      </c>
      <c r="D7" s="7">
        <f ca="1">IF(ROW()-ROW(Tilgung[[#Headers],[Anfangs-
saldo]])=1,DarlehensBetrag,IF(Tilgung[[#This Row],[Zahlung
Datum]]="",0,INDEX(Tilgung[], ROW()-4,8)))</f>
        <v>199276.06221597141</v>
      </c>
      <c r="E7" s="7">
        <f ca="1">IF(EingegebeneWerte,IF(ROW()-ROW(Tilgung[[#Headers],[Zins]])=1,-IPMT(ZinsSatz/12,1,DauerDerHypothek
-ROWS($C$4:C7)+1,Tilgung[[#This Row],[Anfangs-
saldo]]),IFERROR(-IPMT(ZinsSatz/12,1,Tilgung[[#This Row],[Anz.
verbleibend]],D8),0)),0)</f>
        <v>829.30306623269598</v>
      </c>
      <c r="F7" s="7">
        <f ca="1">IFERROR(IF(AND(EingegebeneWerte,Tilgung[[#This Row],[Zahlung
Datum]]
&lt;&gt;""),-PPMT(ZinsSatz/12,1,DauerDerHypothek-ROWS($C$4:C7)+1,Tilgung[[#This Row],[Anfangs-
saldo]]),""),0)</f>
        <v>243.32632012439709</v>
      </c>
      <c r="G7" s="7">
        <f ca="1">IF(Tilgung[[#This Row],[Zahlung
Datum]]="",0,GrundsteuerBetrag)</f>
        <v>375</v>
      </c>
      <c r="H7" s="7">
        <f ca="1">IF(Tilgung[[#This Row],[Zahlung
Datum]]="",0,Tilgung[[#This Row],[Zins]]+Tilgung[[#This Row],[Kapital]]+Tilgung[[#This Row],[Grundbesitz
Steuer]])</f>
        <v>1447.6293863570932</v>
      </c>
      <c r="I7" s="7">
        <f ca="1">IF(Tilgung[[#This Row],[Zahlung
Datum]]="",0,Tilgung[[#This Row],[Anfangs-
saldo]]-Tilgung[[#This Row],[Kapital]])</f>
        <v>199032.73589584703</v>
      </c>
      <c r="J7" s="8">
        <f ca="1">IF(Tilgung[[#This Row],[End-
saldo]]&gt;0,LetzteZeile-ROW(),0)</f>
        <v>356</v>
      </c>
      <c r="L7" s="15" t="s">
        <v>30</v>
      </c>
      <c r="M7" s="15"/>
    </row>
    <row r="8" spans="1:13" ht="15" customHeight="1" x14ac:dyDescent="0.35">
      <c r="B8" s="8">
        <f>ROWS($B$4:B8)</f>
        <v>5</v>
      </c>
      <c r="C8" s="9">
        <f ca="1">IF(EingegebeneWerte,IF(Tilgung[[#This Row],[Nr.]]&lt;=DauerDerHypothek,IF(ROW()-ROW(Tilgung[[#Headers],[Zahlung
Datum]])=1,DarlehenStart,IF(I7&gt;0,EDATE(C7,1),"")),""),"")</f>
        <v>44539</v>
      </c>
      <c r="D8" s="7">
        <f ca="1">IF(ROW()-ROW(Tilgung[[#Headers],[Anfangs-
saldo]])=1,DarlehensBetrag,IF(Tilgung[[#This Row],[Zahlung
Datum]]="",0,INDEX(Tilgung[], ROW()-4,8)))</f>
        <v>199032.73589584703</v>
      </c>
      <c r="E8" s="7">
        <f ca="1">IF(EingegebeneWerte,IF(ROW()-ROW(Tilgung[[#Headers],[Zins]])=1,-IPMT(ZinsSatz/12,1,DauerDerHypothek
-ROWS($C$4:C8)+1,Tilgung[[#This Row],[Anfangs-
saldo]]),IFERROR(-IPMT(ZinsSatz/12,1,Tilgung[[#This Row],[Anz.
verbleibend]],D9),0)),0)</f>
        <v>828.28498215023103</v>
      </c>
      <c r="F8" s="7">
        <f ca="1">IFERROR(IF(AND(EingegebeneWerte,Tilgung[[#This Row],[Zahlung
Datum]]
&lt;&gt;""),-PPMT(ZinsSatz/12,1,DauerDerHypothek-ROWS($C$4:C8)+1,Tilgung[[#This Row],[Anfangs-
saldo]]),""),0)</f>
        <v>244.3401797915821</v>
      </c>
      <c r="G8" s="7">
        <f ca="1">IF(Tilgung[[#This Row],[Zahlung
Datum]]="",0,GrundsteuerBetrag)</f>
        <v>375</v>
      </c>
      <c r="H8" s="7">
        <f ca="1">IF(Tilgung[[#This Row],[Zahlung
Datum]]="",0,Tilgung[[#This Row],[Zins]]+Tilgung[[#This Row],[Kapital]]+Tilgung[[#This Row],[Grundbesitz
Steuer]])</f>
        <v>1447.6251619418131</v>
      </c>
      <c r="I8" s="7">
        <f ca="1">IF(Tilgung[[#This Row],[Zahlung
Datum]]="",0,Tilgung[[#This Row],[Anfangs-
saldo]]-Tilgung[[#This Row],[Kapital]])</f>
        <v>198788.39571605544</v>
      </c>
      <c r="J8" s="8">
        <f ca="1">IF(Tilgung[[#This Row],[End-
saldo]]&gt;0,LetzteZeile-ROW(),0)</f>
        <v>355</v>
      </c>
      <c r="L8" s="15"/>
      <c r="M8" s="15"/>
    </row>
    <row r="9" spans="1:13" ht="15" customHeight="1" x14ac:dyDescent="0.35">
      <c r="B9" s="8">
        <f>ROWS($B$4:B9)</f>
        <v>6</v>
      </c>
      <c r="C9" s="9">
        <f ca="1">IF(EingegebeneWerte,IF(Tilgung[[#This Row],[Nr.]]&lt;=DauerDerHypothek,IF(ROW()-ROW(Tilgung[[#Headers],[Zahlung
Datum]])=1,DarlehenStart,IF(I8&gt;0,EDATE(C8,1),"")),""),"")</f>
        <v>44570</v>
      </c>
      <c r="D9" s="7">
        <f ca="1">IF(ROW()-ROW(Tilgung[[#Headers],[Anfangs-
saldo]])=1,DarlehensBetrag,IF(Tilgung[[#This Row],[Zahlung
Datum]]="",0,INDEX(Tilgung[], ROW()-4,8)))</f>
        <v>198788.39571605544</v>
      </c>
      <c r="E9" s="7">
        <f ca="1">IF(EingegebeneWerte,IF(ROW()-ROW(Tilgung[[#Headers],[Zins]])=1,-IPMT(ZinsSatz/12,1,DauerDerHypothek
-ROWS($C$4:C9)+1,Tilgung[[#This Row],[Anfangs-
saldo]]),IFERROR(-IPMT(ZinsSatz/12,1,Tilgung[[#This Row],[Anz.
verbleibend]],D10),0)),0)</f>
        <v>827.26265605075582</v>
      </c>
      <c r="F9" s="7">
        <f ca="1">IFERROR(IF(AND(EingegebeneWerte,Tilgung[[#This Row],[Zahlung
Datum]]
&lt;&gt;""),-PPMT(ZinsSatz/12,1,DauerDerHypothek-ROWS($C$4:C9)+1,Tilgung[[#This Row],[Anfangs-
saldo]]),""),0)</f>
        <v>245.358263874047</v>
      </c>
      <c r="G9" s="7">
        <f ca="1">IF(Tilgung[[#This Row],[Zahlung
Datum]]="",0,GrundsteuerBetrag)</f>
        <v>375</v>
      </c>
      <c r="H9" s="7">
        <f ca="1">IF(Tilgung[[#This Row],[Zahlung
Datum]]="",0,Tilgung[[#This Row],[Zins]]+Tilgung[[#This Row],[Kapital]]+Tilgung[[#This Row],[Grundbesitz
Steuer]])</f>
        <v>1447.6209199248028</v>
      </c>
      <c r="I9" s="7">
        <f ca="1">IF(Tilgung[[#This Row],[Zahlung
Datum]]="",0,Tilgung[[#This Row],[Anfangs-
saldo]]-Tilgung[[#This Row],[Kapital]])</f>
        <v>198543.03745218139</v>
      </c>
      <c r="J9" s="8">
        <f ca="1">IF(Tilgung[[#This Row],[End-
saldo]]&gt;0,LetzteZeile-ROW(),0)</f>
        <v>354</v>
      </c>
      <c r="L9" s="15"/>
      <c r="M9" s="15"/>
    </row>
    <row r="10" spans="1:13" ht="15" customHeight="1" x14ac:dyDescent="0.35">
      <c r="B10" s="8">
        <f>ROWS($B$4:B10)</f>
        <v>7</v>
      </c>
      <c r="C10" s="9">
        <f ca="1">IF(EingegebeneWerte,IF(Tilgung[[#This Row],[Nr.]]&lt;=DauerDerHypothek,IF(ROW()-ROW(Tilgung[[#Headers],[Zahlung
Datum]])=1,DarlehenStart,IF(I9&gt;0,EDATE(C9,1),"")),""),"")</f>
        <v>44601</v>
      </c>
      <c r="D10" s="7">
        <f ca="1">IF(ROW()-ROW(Tilgung[[#Headers],[Anfangs-
saldo]])=1,DarlehensBetrag,IF(Tilgung[[#This Row],[Zahlung
Datum]]="",0,INDEX(Tilgung[], ROW()-4,8)))</f>
        <v>198543.03745218139</v>
      </c>
      <c r="E10" s="7">
        <f ca="1">IF(EingegebeneWerte,IF(ROW()-ROW(Tilgung[[#Headers],[Zins]])=1,-IPMT(ZinsSatz/12,1,DauerDerHypothek
-ROWS($C$4:C10)+1,Tilgung[[#This Row],[Anfangs-
saldo]]),IFERROR(-IPMT(ZinsSatz/12,1,Tilgung[[#This Row],[Anz.
verbleibend]],D11),0)),0)</f>
        <v>826.23607025919944</v>
      </c>
      <c r="F10" s="7">
        <f ca="1">IFERROR(IF(AND(EingegebeneWerte,Tilgung[[#This Row],[Zahlung
Datum]]
&lt;&gt;""),-PPMT(ZinsSatz/12,1,DauerDerHypothek-ROWS($C$4:C10)+1,Tilgung[[#This Row],[Anfangs-
saldo]]),""),0)</f>
        <v>246.38058997352215</v>
      </c>
      <c r="G10" s="7">
        <f ca="1">IF(Tilgung[[#This Row],[Zahlung
Datum]]="",0,GrundsteuerBetrag)</f>
        <v>375</v>
      </c>
      <c r="H10" s="7">
        <f ca="1">IF(Tilgung[[#This Row],[Zahlung
Datum]]="",0,Tilgung[[#This Row],[Zins]]+Tilgung[[#This Row],[Kapital]]+Tilgung[[#This Row],[Grundbesitz
Steuer]])</f>
        <v>1447.6166602327216</v>
      </c>
      <c r="I10" s="7">
        <f ca="1">IF(Tilgung[[#This Row],[Zahlung
Datum]]="",0,Tilgung[[#This Row],[Anfangs-
saldo]]-Tilgung[[#This Row],[Kapital]])</f>
        <v>198296.65686220786</v>
      </c>
      <c r="J10" s="8">
        <f ca="1">IF(Tilgung[[#This Row],[End-
saldo]]&gt;0,LetzteZeile-ROW(),0)</f>
        <v>353</v>
      </c>
      <c r="L10" s="15"/>
      <c r="M10" s="15"/>
    </row>
    <row r="11" spans="1:13" ht="15" customHeight="1" x14ac:dyDescent="0.35">
      <c r="B11" s="8">
        <f>ROWS($B$4:B11)</f>
        <v>8</v>
      </c>
      <c r="C11" s="9">
        <f ca="1">IF(EingegebeneWerte,IF(Tilgung[[#This Row],[Nr.]]&lt;=DauerDerHypothek,IF(ROW()-ROW(Tilgung[[#Headers],[Zahlung
Datum]])=1,DarlehenStart,IF(I10&gt;0,EDATE(C10,1),"")),""),"")</f>
        <v>44629</v>
      </c>
      <c r="D11" s="7">
        <f ca="1">IF(ROW()-ROW(Tilgung[[#Headers],[Anfangs-
saldo]])=1,DarlehensBetrag,IF(Tilgung[[#This Row],[Zahlung
Datum]]="",0,INDEX(Tilgung[], ROW()-4,8)))</f>
        <v>198296.65686220786</v>
      </c>
      <c r="E11" s="7">
        <f ca="1">IF(EingegebeneWerte,IF(ROW()-ROW(Tilgung[[#Headers],[Zins]])=1,-IPMT(ZinsSatz/12,1,DauerDerHypothek
-ROWS($C$4:C11)+1,Tilgung[[#This Row],[Anfangs-
saldo]]),IFERROR(-IPMT(ZinsSatz/12,1,Tilgung[[#This Row],[Anz.
verbleibend]],D12),0)),0)</f>
        <v>825.20520702684496</v>
      </c>
      <c r="F11" s="7">
        <f ca="1">IFERROR(IF(AND(EingegebeneWerte,Tilgung[[#This Row],[Zahlung
Datum]]
&lt;&gt;""),-PPMT(ZinsSatz/12,1,DauerDerHypothek-ROWS($C$4:C11)+1,Tilgung[[#This Row],[Anfangs-
saldo]]),""),0)</f>
        <v>247.40717576507853</v>
      </c>
      <c r="G11" s="7">
        <f ca="1">IF(Tilgung[[#This Row],[Zahlung
Datum]]="",0,GrundsteuerBetrag)</f>
        <v>375</v>
      </c>
      <c r="H11" s="7">
        <f ca="1">IF(Tilgung[[#This Row],[Zahlung
Datum]]="",0,Tilgung[[#This Row],[Zins]]+Tilgung[[#This Row],[Kapital]]+Tilgung[[#This Row],[Grundbesitz
Steuer]])</f>
        <v>1447.6123827919234</v>
      </c>
      <c r="I11" s="7">
        <f ca="1">IF(Tilgung[[#This Row],[Zahlung
Datum]]="",0,Tilgung[[#This Row],[Anfangs-
saldo]]-Tilgung[[#This Row],[Kapital]])</f>
        <v>198049.24968644278</v>
      </c>
      <c r="J11" s="8">
        <f ca="1">IF(Tilgung[[#This Row],[End-
saldo]]&gt;0,LetzteZeile-ROW(),0)</f>
        <v>352</v>
      </c>
      <c r="L11" s="15"/>
      <c r="M11" s="15"/>
    </row>
    <row r="12" spans="1:13" ht="15" customHeight="1" x14ac:dyDescent="0.35">
      <c r="B12" s="8">
        <f>ROWS($B$4:B12)</f>
        <v>9</v>
      </c>
      <c r="C12" s="9">
        <f ca="1">IF(EingegebeneWerte,IF(Tilgung[[#This Row],[Nr.]]&lt;=DauerDerHypothek,IF(ROW()-ROW(Tilgung[[#Headers],[Zahlung
Datum]])=1,DarlehenStart,IF(I11&gt;0,EDATE(C11,1),"")),""),"")</f>
        <v>44660</v>
      </c>
      <c r="D12" s="7">
        <f ca="1">IF(ROW()-ROW(Tilgung[[#Headers],[Anfangs-
saldo]])=1,DarlehensBetrag,IF(Tilgung[[#This Row],[Zahlung
Datum]]="",0,INDEX(Tilgung[], ROW()-4,8)))</f>
        <v>198049.24968644278</v>
      </c>
      <c r="E12" s="7">
        <f ca="1">IF(EingegebeneWerte,IF(ROW()-ROW(Tilgung[[#Headers],[Zins]])=1,-IPMT(ZinsSatz/12,1,DauerDerHypothek
-ROWS($C$4:C12)+1,Tilgung[[#This Row],[Anfangs-
saldo]]),IFERROR(-IPMT(ZinsSatz/12,1,Tilgung[[#This Row],[Anz.
verbleibend]],D13),0)),0)</f>
        <v>824.17004853102219</v>
      </c>
      <c r="F12" s="7">
        <f ca="1">IFERROR(IF(AND(EingegebeneWerte,Tilgung[[#This Row],[Zahlung
Datum]]
&lt;&gt;""),-PPMT(ZinsSatz/12,1,DauerDerHypothek-ROWS($C$4:C12)+1,Tilgung[[#This Row],[Anfangs-
saldo]]),""),0)</f>
        <v>248.43803899743304</v>
      </c>
      <c r="G12" s="7">
        <f ca="1">IF(Tilgung[[#This Row],[Zahlung
Datum]]="",0,GrundsteuerBetrag)</f>
        <v>375</v>
      </c>
      <c r="H12" s="7">
        <f ca="1">IF(Tilgung[[#This Row],[Zahlung
Datum]]="",0,Tilgung[[#This Row],[Zins]]+Tilgung[[#This Row],[Kapital]]+Tilgung[[#This Row],[Grundbesitz
Steuer]])</f>
        <v>1447.6080875284551</v>
      </c>
      <c r="I12" s="7">
        <f ca="1">IF(Tilgung[[#This Row],[Zahlung
Datum]]="",0,Tilgung[[#This Row],[Anfangs-
saldo]]-Tilgung[[#This Row],[Kapital]])</f>
        <v>197800.81164744534</v>
      </c>
      <c r="J12" s="8">
        <f ca="1">IF(Tilgung[[#This Row],[End-
saldo]]&gt;0,LetzteZeile-ROW(),0)</f>
        <v>351</v>
      </c>
    </row>
    <row r="13" spans="1:13" ht="15" customHeight="1" x14ac:dyDescent="0.35">
      <c r="B13" s="8">
        <f>ROWS($B$4:B13)</f>
        <v>10</v>
      </c>
      <c r="C13" s="9">
        <f ca="1">IF(EingegebeneWerte,IF(Tilgung[[#This Row],[Nr.]]&lt;=DauerDerHypothek,IF(ROW()-ROW(Tilgung[[#Headers],[Zahlung
Datum]])=1,DarlehenStart,IF(I12&gt;0,EDATE(C12,1),"")),""),"")</f>
        <v>44690</v>
      </c>
      <c r="D13" s="7">
        <f ca="1">IF(ROW()-ROW(Tilgung[[#Headers],[Anfangs-
saldo]])=1,DarlehensBetrag,IF(Tilgung[[#This Row],[Zahlung
Datum]]="",0,INDEX(Tilgung[], ROW()-4,8)))</f>
        <v>197800.81164744534</v>
      </c>
      <c r="E13" s="7">
        <f ca="1">IF(EingegebeneWerte,IF(ROW()-ROW(Tilgung[[#Headers],[Zins]])=1,-IPMT(ZinsSatz/12,1,DauerDerHypothek
-ROWS($C$4:C13)+1,Tilgung[[#This Row],[Anfangs-
saldo]]),IFERROR(-IPMT(ZinsSatz/12,1,Tilgung[[#This Row],[Anz.
verbleibend]],D14),0)),0)</f>
        <v>823.13057687480034</v>
      </c>
      <c r="F13" s="7">
        <f ca="1">IFERROR(IF(AND(EingegebeneWerte,Tilgung[[#This Row],[Zahlung
Datum]]
&lt;&gt;""),-PPMT(ZinsSatz/12,1,DauerDerHypothek-ROWS($C$4:C13)+1,Tilgung[[#This Row],[Anfangs-
saldo]]),""),0)</f>
        <v>249.47319749325564</v>
      </c>
      <c r="G13" s="7">
        <f ca="1">IF(Tilgung[[#This Row],[Zahlung
Datum]]="",0,GrundsteuerBetrag)</f>
        <v>375</v>
      </c>
      <c r="H13" s="7">
        <f ca="1">IF(Tilgung[[#This Row],[Zahlung
Datum]]="",0,Tilgung[[#This Row],[Zins]]+Tilgung[[#This Row],[Kapital]]+Tilgung[[#This Row],[Grundbesitz
Steuer]])</f>
        <v>1447.6037743680561</v>
      </c>
      <c r="I13" s="7">
        <f ca="1">IF(Tilgung[[#This Row],[Zahlung
Datum]]="",0,Tilgung[[#This Row],[Anfangs-
saldo]]-Tilgung[[#This Row],[Kapital]])</f>
        <v>197551.33844995208</v>
      </c>
      <c r="J13" s="8">
        <f ca="1">IF(Tilgung[[#This Row],[End-
saldo]]&gt;0,LetzteZeile-ROW(),0)</f>
        <v>350</v>
      </c>
    </row>
    <row r="14" spans="1:13" ht="15" customHeight="1" x14ac:dyDescent="0.35">
      <c r="B14" s="8">
        <f>ROWS($B$4:B14)</f>
        <v>11</v>
      </c>
      <c r="C14" s="9">
        <f ca="1">IF(EingegebeneWerte,IF(Tilgung[[#This Row],[Nr.]]&lt;=DauerDerHypothek,IF(ROW()-ROW(Tilgung[[#Headers],[Zahlung
Datum]])=1,DarlehenStart,IF(I13&gt;0,EDATE(C13,1),"")),""),"")</f>
        <v>44721</v>
      </c>
      <c r="D14" s="7">
        <f ca="1">IF(ROW()-ROW(Tilgung[[#Headers],[Anfangs-
saldo]])=1,DarlehensBetrag,IF(Tilgung[[#This Row],[Zahlung
Datum]]="",0,INDEX(Tilgung[], ROW()-4,8)))</f>
        <v>197551.33844995208</v>
      </c>
      <c r="E14" s="7">
        <f ca="1">IF(EingegebeneWerte,IF(ROW()-ROW(Tilgung[[#Headers],[Zins]])=1,-IPMT(ZinsSatz/12,1,DauerDerHypothek
-ROWS($C$4:C14)+1,Tilgung[[#This Row],[Anfangs-
saldo]]),IFERROR(-IPMT(ZinsSatz/12,1,Tilgung[[#This Row],[Anz.
verbleibend]],D15),0)),0)</f>
        <v>822.08677408667756</v>
      </c>
      <c r="F14" s="7">
        <f ca="1">IFERROR(IF(AND(EingegebeneWerte,Tilgung[[#This Row],[Zahlung
Datum]]
&lt;&gt;""),-PPMT(ZinsSatz/12,1,DauerDerHypothek-ROWS($C$4:C14)+1,Tilgung[[#This Row],[Anfangs-
saldo]]),""),0)</f>
        <v>250.51266914947749</v>
      </c>
      <c r="G14" s="7">
        <f ca="1">IF(Tilgung[[#This Row],[Zahlung
Datum]]="",0,GrundsteuerBetrag)</f>
        <v>375</v>
      </c>
      <c r="H14" s="7">
        <f ca="1">IF(Tilgung[[#This Row],[Zahlung
Datum]]="",0,Tilgung[[#This Row],[Zins]]+Tilgung[[#This Row],[Kapital]]+Tilgung[[#This Row],[Grundbesitz
Steuer]])</f>
        <v>1447.5994432361551</v>
      </c>
      <c r="I14" s="7">
        <f ca="1">IF(Tilgung[[#This Row],[Zahlung
Datum]]="",0,Tilgung[[#This Row],[Anfangs-
saldo]]-Tilgung[[#This Row],[Kapital]])</f>
        <v>197300.82578080261</v>
      </c>
      <c r="J14" s="8">
        <f ca="1">IF(Tilgung[[#This Row],[End-
saldo]]&gt;0,LetzteZeile-ROW(),0)</f>
        <v>349</v>
      </c>
    </row>
    <row r="15" spans="1:13" ht="15" customHeight="1" x14ac:dyDescent="0.35">
      <c r="B15" s="8">
        <f>ROWS($B$4:B15)</f>
        <v>12</v>
      </c>
      <c r="C15" s="9">
        <f ca="1">IF(EingegebeneWerte,IF(Tilgung[[#This Row],[Nr.]]&lt;=DauerDerHypothek,IF(ROW()-ROW(Tilgung[[#Headers],[Zahlung
Datum]])=1,DarlehenStart,IF(I14&gt;0,EDATE(C14,1),"")),""),"")</f>
        <v>44751</v>
      </c>
      <c r="D15" s="7">
        <f ca="1">IF(ROW()-ROW(Tilgung[[#Headers],[Anfangs-
saldo]])=1,DarlehensBetrag,IF(Tilgung[[#This Row],[Zahlung
Datum]]="",0,INDEX(Tilgung[], ROW()-4,8)))</f>
        <v>197300.82578080261</v>
      </c>
      <c r="E15" s="7">
        <f ca="1">IF(EingegebeneWerte,IF(ROW()-ROW(Tilgung[[#Headers],[Zins]])=1,-IPMT(ZinsSatz/12,1,DauerDerHypothek
-ROWS($C$4:C15)+1,Tilgung[[#This Row],[Anfangs-
saldo]]),IFERROR(-IPMT(ZinsSatz/12,1,Tilgung[[#This Row],[Anz.
verbleibend]],D16),0)),0)</f>
        <v>821.03862212027093</v>
      </c>
      <c r="F15" s="7">
        <f ca="1">IFERROR(IF(AND(EingegebeneWerte,Tilgung[[#This Row],[Zahlung
Datum]]
&lt;&gt;""),-PPMT(ZinsSatz/12,1,DauerDerHypothek-ROWS($C$4:C15)+1,Tilgung[[#This Row],[Anfangs-
saldo]]),""),0)</f>
        <v>251.55647193760035</v>
      </c>
      <c r="G15" s="7">
        <f ca="1">IF(Tilgung[[#This Row],[Zahlung
Datum]]="",0,GrundsteuerBetrag)</f>
        <v>375</v>
      </c>
      <c r="H15" s="7">
        <f ca="1">IF(Tilgung[[#This Row],[Zahlung
Datum]]="",0,Tilgung[[#This Row],[Zins]]+Tilgung[[#This Row],[Kapital]]+Tilgung[[#This Row],[Grundbesitz
Steuer]])</f>
        <v>1447.5950940578714</v>
      </c>
      <c r="I15" s="7">
        <f ca="1">IF(Tilgung[[#This Row],[Zahlung
Datum]]="",0,Tilgung[[#This Row],[Anfangs-
saldo]]-Tilgung[[#This Row],[Kapital]])</f>
        <v>197049.26930886501</v>
      </c>
      <c r="J15" s="8">
        <f ca="1">IF(Tilgung[[#This Row],[End-
saldo]]&gt;0,LetzteZeile-ROW(),0)</f>
        <v>348</v>
      </c>
    </row>
    <row r="16" spans="1:13" ht="15" customHeight="1" x14ac:dyDescent="0.35">
      <c r="B16" s="8">
        <f>ROWS($B$4:B16)</f>
        <v>13</v>
      </c>
      <c r="C16" s="9">
        <f ca="1">IF(EingegebeneWerte,IF(Tilgung[[#This Row],[Nr.]]&lt;=DauerDerHypothek,IF(ROW()-ROW(Tilgung[[#Headers],[Zahlung
Datum]])=1,DarlehenStart,IF(I15&gt;0,EDATE(C15,1),"")),""),"")</f>
        <v>44782</v>
      </c>
      <c r="D16" s="7">
        <f ca="1">IF(ROW()-ROW(Tilgung[[#Headers],[Anfangs-
saldo]])=1,DarlehensBetrag,IF(Tilgung[[#This Row],[Zahlung
Datum]]="",0,INDEX(Tilgung[], ROW()-4,8)))</f>
        <v>197049.26930886501</v>
      </c>
      <c r="E16" s="7">
        <f ca="1">IF(EingegebeneWerte,IF(ROW()-ROW(Tilgung[[#Headers],[Zins]])=1,-IPMT(ZinsSatz/12,1,DauerDerHypothek
-ROWS($C$4:C16)+1,Tilgung[[#This Row],[Anfangs-
saldo]]),IFERROR(-IPMT(ZinsSatz/12,1,Tilgung[[#This Row],[Anz.
verbleibend]],D17),0)),0)</f>
        <v>819.98610285400412</v>
      </c>
      <c r="F16" s="7">
        <f ca="1">IFERROR(IF(AND(EingegebeneWerte,Tilgung[[#This Row],[Zahlung
Datum]]
&lt;&gt;""),-PPMT(ZinsSatz/12,1,DauerDerHypothek-ROWS($C$4:C16)+1,Tilgung[[#This Row],[Anfangs-
saldo]]),""),0)</f>
        <v>252.60462390400698</v>
      </c>
      <c r="G16" s="7">
        <f ca="1">IF(Tilgung[[#This Row],[Zahlung
Datum]]="",0,GrundsteuerBetrag)</f>
        <v>375</v>
      </c>
      <c r="H16" s="7">
        <f ca="1">IF(Tilgung[[#This Row],[Zahlung
Datum]]="",0,Tilgung[[#This Row],[Zins]]+Tilgung[[#This Row],[Kapital]]+Tilgung[[#This Row],[Grundbesitz
Steuer]])</f>
        <v>1447.590726758011</v>
      </c>
      <c r="I16" s="7">
        <f ca="1">IF(Tilgung[[#This Row],[Zahlung
Datum]]="",0,Tilgung[[#This Row],[Anfangs-
saldo]]-Tilgung[[#This Row],[Kapital]])</f>
        <v>196796.664684961</v>
      </c>
      <c r="J16" s="8">
        <f ca="1">IF(Tilgung[[#This Row],[End-
saldo]]&gt;0,LetzteZeile-ROW(),0)</f>
        <v>347</v>
      </c>
    </row>
    <row r="17" spans="2:10" ht="15" customHeight="1" x14ac:dyDescent="0.35">
      <c r="B17" s="8">
        <f>ROWS($B$4:B17)</f>
        <v>14</v>
      </c>
      <c r="C17" s="9">
        <f ca="1">IF(EingegebeneWerte,IF(Tilgung[[#This Row],[Nr.]]&lt;=DauerDerHypothek,IF(ROW()-ROW(Tilgung[[#Headers],[Zahlung
Datum]])=1,DarlehenStart,IF(I16&gt;0,EDATE(C16,1),"")),""),"")</f>
        <v>44813</v>
      </c>
      <c r="D17" s="7">
        <f ca="1">IF(ROW()-ROW(Tilgung[[#Headers],[Anfangs-
saldo]])=1,DarlehensBetrag,IF(Tilgung[[#This Row],[Zahlung
Datum]]="",0,INDEX(Tilgung[], ROW()-4,8)))</f>
        <v>196796.664684961</v>
      </c>
      <c r="E17" s="7">
        <f ca="1">IF(EingegebeneWerte,IF(ROW()-ROW(Tilgung[[#Headers],[Zins]])=1,-IPMT(ZinsSatz/12,1,DauerDerHypothek
-ROWS($C$4:C17)+1,Tilgung[[#This Row],[Anfangs-
saldo]]),IFERROR(-IPMT(ZinsSatz/12,1,Tilgung[[#This Row],[Anz.
verbleibend]],D18),0)),0)</f>
        <v>818.92919809079467</v>
      </c>
      <c r="F17" s="7">
        <f ca="1">IFERROR(IF(AND(EingegebeneWerte,Tilgung[[#This Row],[Zahlung
Datum]]
&lt;&gt;""),-PPMT(ZinsSatz/12,1,DauerDerHypothek-ROWS($C$4:C17)+1,Tilgung[[#This Row],[Anfangs-
saldo]]),""),0)</f>
        <v>253.65714317027371</v>
      </c>
      <c r="G17" s="7">
        <f ca="1">IF(Tilgung[[#This Row],[Zahlung
Datum]]="",0,GrundsteuerBetrag)</f>
        <v>375</v>
      </c>
      <c r="H17" s="7">
        <f ca="1">IF(Tilgung[[#This Row],[Zahlung
Datum]]="",0,Tilgung[[#This Row],[Zins]]+Tilgung[[#This Row],[Kapital]]+Tilgung[[#This Row],[Grundbesitz
Steuer]])</f>
        <v>1447.5863412610684</v>
      </c>
      <c r="I17" s="7">
        <f ca="1">IF(Tilgung[[#This Row],[Zahlung
Datum]]="",0,Tilgung[[#This Row],[Anfangs-
saldo]]-Tilgung[[#This Row],[Kapital]])</f>
        <v>196543.00754179072</v>
      </c>
      <c r="J17" s="8">
        <f ca="1">IF(Tilgung[[#This Row],[End-
saldo]]&gt;0,LetzteZeile-ROW(),0)</f>
        <v>346</v>
      </c>
    </row>
    <row r="18" spans="2:10" ht="15" customHeight="1" x14ac:dyDescent="0.35">
      <c r="B18" s="8">
        <f>ROWS($B$4:B18)</f>
        <v>15</v>
      </c>
      <c r="C18" s="9">
        <f ca="1">IF(EingegebeneWerte,IF(Tilgung[[#This Row],[Nr.]]&lt;=DauerDerHypothek,IF(ROW()-ROW(Tilgung[[#Headers],[Zahlung
Datum]])=1,DarlehenStart,IF(I17&gt;0,EDATE(C17,1),"")),""),"")</f>
        <v>44843</v>
      </c>
      <c r="D18" s="7">
        <f ca="1">IF(ROW()-ROW(Tilgung[[#Headers],[Anfangs-
saldo]])=1,DarlehensBetrag,IF(Tilgung[[#This Row],[Zahlung
Datum]]="",0,INDEX(Tilgung[], ROW()-4,8)))</f>
        <v>196543.00754179072</v>
      </c>
      <c r="E18" s="7">
        <f ca="1">IF(EingegebeneWerte,IF(ROW()-ROW(Tilgung[[#Headers],[Zins]])=1,-IPMT(ZinsSatz/12,1,DauerDerHypothek
-ROWS($C$4:C18)+1,Tilgung[[#This Row],[Anfangs-
saldo]]),IFERROR(-IPMT(ZinsSatz/12,1,Tilgung[[#This Row],[Anz.
verbleibend]],D19),0)),0)</f>
        <v>817.86788955773841</v>
      </c>
      <c r="F18" s="7">
        <f ca="1">IFERROR(IF(AND(EingegebeneWerte,Tilgung[[#This Row],[Zahlung
Datum]]
&lt;&gt;""),-PPMT(ZinsSatz/12,1,DauerDerHypothek-ROWS($C$4:C18)+1,Tilgung[[#This Row],[Anfangs-
saldo]]),""),0)</f>
        <v>254.71404793348313</v>
      </c>
      <c r="G18" s="7">
        <f ca="1">IF(Tilgung[[#This Row],[Zahlung
Datum]]="",0,GrundsteuerBetrag)</f>
        <v>375</v>
      </c>
      <c r="H18" s="7">
        <f ca="1">IF(Tilgung[[#This Row],[Zahlung
Datum]]="",0,Tilgung[[#This Row],[Zins]]+Tilgung[[#This Row],[Kapital]]+Tilgung[[#This Row],[Grundbesitz
Steuer]])</f>
        <v>1447.5819374912217</v>
      </c>
      <c r="I18" s="7">
        <f ca="1">IF(Tilgung[[#This Row],[Zahlung
Datum]]="",0,Tilgung[[#This Row],[Anfangs-
saldo]]-Tilgung[[#This Row],[Kapital]])</f>
        <v>196288.29349385723</v>
      </c>
      <c r="J18" s="8">
        <f ca="1">IF(Tilgung[[#This Row],[End-
saldo]]&gt;0,LetzteZeile-ROW(),0)</f>
        <v>345</v>
      </c>
    </row>
    <row r="19" spans="2:10" ht="15" customHeight="1" x14ac:dyDescent="0.35">
      <c r="B19" s="8">
        <f>ROWS($B$4:B19)</f>
        <v>16</v>
      </c>
      <c r="C19" s="9">
        <f ca="1">IF(EingegebeneWerte,IF(Tilgung[[#This Row],[Nr.]]&lt;=DauerDerHypothek,IF(ROW()-ROW(Tilgung[[#Headers],[Zahlung
Datum]])=1,DarlehenStart,IF(I18&gt;0,EDATE(C18,1),"")),""),"")</f>
        <v>44874</v>
      </c>
      <c r="D19" s="7">
        <f ca="1">IF(ROW()-ROW(Tilgung[[#Headers],[Anfangs-
saldo]])=1,DarlehensBetrag,IF(Tilgung[[#This Row],[Zahlung
Datum]]="",0,INDEX(Tilgung[], ROW()-4,8)))</f>
        <v>196288.29349385723</v>
      </c>
      <c r="E19" s="7">
        <f ca="1">IF(EingegebeneWerte,IF(ROW()-ROW(Tilgung[[#Headers],[Zins]])=1,-IPMT(ZinsSatz/12,1,DauerDerHypothek
-ROWS($C$4:C19)+1,Tilgung[[#This Row],[Anfangs-
saldo]]),IFERROR(-IPMT(ZinsSatz/12,1,Tilgung[[#This Row],[Anz.
verbleibend]],D20),0)),0)</f>
        <v>816.80215890579461</v>
      </c>
      <c r="F19" s="7">
        <f ca="1">IFERROR(IF(AND(EingegebeneWerte,Tilgung[[#This Row],[Zahlung
Datum]]
&lt;&gt;""),-PPMT(ZinsSatz/12,1,DauerDerHypothek-ROWS($C$4:C19)+1,Tilgung[[#This Row],[Anfangs-
saldo]]),""),0)</f>
        <v>255.77535646653936</v>
      </c>
      <c r="G19" s="7">
        <f ca="1">IF(Tilgung[[#This Row],[Zahlung
Datum]]="",0,GrundsteuerBetrag)</f>
        <v>375</v>
      </c>
      <c r="H19" s="7">
        <f ca="1">IF(Tilgung[[#This Row],[Zahlung
Datum]]="",0,Tilgung[[#This Row],[Zins]]+Tilgung[[#This Row],[Kapital]]+Tilgung[[#This Row],[Grundbesitz
Steuer]])</f>
        <v>1447.5775153723339</v>
      </c>
      <c r="I19" s="7">
        <f ca="1">IF(Tilgung[[#This Row],[Zahlung
Datum]]="",0,Tilgung[[#This Row],[Anfangs-
saldo]]-Tilgung[[#This Row],[Kapital]])</f>
        <v>196032.5181373907</v>
      </c>
      <c r="J19" s="8">
        <f ca="1">IF(Tilgung[[#This Row],[End-
saldo]]&gt;0,LetzteZeile-ROW(),0)</f>
        <v>344</v>
      </c>
    </row>
    <row r="20" spans="2:10" ht="15" customHeight="1" x14ac:dyDescent="0.35">
      <c r="B20" s="8">
        <f>ROWS($B$4:B20)</f>
        <v>17</v>
      </c>
      <c r="C20" s="9">
        <f ca="1">IF(EingegebeneWerte,IF(Tilgung[[#This Row],[Nr.]]&lt;=DauerDerHypothek,IF(ROW()-ROW(Tilgung[[#Headers],[Zahlung
Datum]])=1,DarlehenStart,IF(I19&gt;0,EDATE(C19,1),"")),""),"")</f>
        <v>44904</v>
      </c>
      <c r="D20" s="7">
        <f ca="1">IF(ROW()-ROW(Tilgung[[#Headers],[Anfangs-
saldo]])=1,DarlehensBetrag,IF(Tilgung[[#This Row],[Zahlung
Datum]]="",0,INDEX(Tilgung[], ROW()-4,8)))</f>
        <v>196032.5181373907</v>
      </c>
      <c r="E20" s="7">
        <f ca="1">IF(EingegebeneWerte,IF(ROW()-ROW(Tilgung[[#Headers],[Zins]])=1,-IPMT(ZinsSatz/12,1,DauerDerHypothek
-ROWS($C$4:C20)+1,Tilgung[[#This Row],[Anfangs-
saldo]]),IFERROR(-IPMT(ZinsSatz/12,1,Tilgung[[#This Row],[Anz.
verbleibend]],D21),0)),0)</f>
        <v>815.73198770946749</v>
      </c>
      <c r="F20" s="7">
        <f ca="1">IFERROR(IF(AND(EingegebeneWerte,Tilgung[[#This Row],[Zahlung
Datum]]
&lt;&gt;""),-PPMT(ZinsSatz/12,1,DauerDerHypothek-ROWS($C$4:C20)+1,Tilgung[[#This Row],[Anfangs-
saldo]]),""),0)</f>
        <v>256.8410871184833</v>
      </c>
      <c r="G20" s="7">
        <f ca="1">IF(Tilgung[[#This Row],[Zahlung
Datum]]="",0,GrundsteuerBetrag)</f>
        <v>375</v>
      </c>
      <c r="H20" s="7">
        <f ca="1">IF(Tilgung[[#This Row],[Zahlung
Datum]]="",0,Tilgung[[#This Row],[Zins]]+Tilgung[[#This Row],[Kapital]]+Tilgung[[#This Row],[Grundbesitz
Steuer]])</f>
        <v>1447.5730748279507</v>
      </c>
      <c r="I20" s="7">
        <f ca="1">IF(Tilgung[[#This Row],[Zahlung
Datum]]="",0,Tilgung[[#This Row],[Anfangs-
saldo]]-Tilgung[[#This Row],[Kapital]])</f>
        <v>195775.67705027221</v>
      </c>
      <c r="J20" s="8">
        <f ca="1">IF(Tilgung[[#This Row],[End-
saldo]]&gt;0,LetzteZeile-ROW(),0)</f>
        <v>343</v>
      </c>
    </row>
    <row r="21" spans="2:10" ht="15" customHeight="1" x14ac:dyDescent="0.35">
      <c r="B21" s="8">
        <f>ROWS($B$4:B21)</f>
        <v>18</v>
      </c>
      <c r="C21" s="9">
        <f ca="1">IF(EingegebeneWerte,IF(Tilgung[[#This Row],[Nr.]]&lt;=DauerDerHypothek,IF(ROW()-ROW(Tilgung[[#Headers],[Zahlung
Datum]])=1,DarlehenStart,IF(I20&gt;0,EDATE(C20,1),"")),""),"")</f>
        <v>44935</v>
      </c>
      <c r="D21" s="7">
        <f ca="1">IF(ROW()-ROW(Tilgung[[#Headers],[Anfangs-
saldo]])=1,DarlehensBetrag,IF(Tilgung[[#This Row],[Zahlung
Datum]]="",0,INDEX(Tilgung[], ROW()-4,8)))</f>
        <v>195775.67705027221</v>
      </c>
      <c r="E21" s="7">
        <f ca="1">IF(EingegebeneWerte,IF(ROW()-ROW(Tilgung[[#Headers],[Zins]])=1,-IPMT(ZinsSatz/12,1,DauerDerHypothek
-ROWS($C$4:C21)+1,Tilgung[[#This Row],[Anfangs-
saldo]]),IFERROR(-IPMT(ZinsSatz/12,1,Tilgung[[#This Row],[Anz.
verbleibend]],D22),0)),0)</f>
        <v>814.65735746648909</v>
      </c>
      <c r="F21" s="7">
        <f ca="1">IFERROR(IF(AND(EingegebeneWerte,Tilgung[[#This Row],[Zahlung
Datum]]
&lt;&gt;""),-PPMT(ZinsSatz/12,1,DauerDerHypothek-ROWS($C$4:C21)+1,Tilgung[[#This Row],[Anfangs-
saldo]]),""),0)</f>
        <v>257.91125831481031</v>
      </c>
      <c r="G21" s="7">
        <f ca="1">IF(Tilgung[[#This Row],[Zahlung
Datum]]="",0,GrundsteuerBetrag)</f>
        <v>375</v>
      </c>
      <c r="H21" s="7">
        <f ca="1">IF(Tilgung[[#This Row],[Zahlung
Datum]]="",0,Tilgung[[#This Row],[Zins]]+Tilgung[[#This Row],[Kapital]]+Tilgung[[#This Row],[Grundbesitz
Steuer]])</f>
        <v>1447.5686157812993</v>
      </c>
      <c r="I21" s="7">
        <f ca="1">IF(Tilgung[[#This Row],[Zahlung
Datum]]="",0,Tilgung[[#This Row],[Anfangs-
saldo]]-Tilgung[[#This Row],[Kapital]])</f>
        <v>195517.76579195738</v>
      </c>
      <c r="J21" s="8">
        <f ca="1">IF(Tilgung[[#This Row],[End-
saldo]]&gt;0,LetzteZeile-ROW(),0)</f>
        <v>342</v>
      </c>
    </row>
    <row r="22" spans="2:10" ht="15" customHeight="1" x14ac:dyDescent="0.35">
      <c r="B22" s="8">
        <f>ROWS($B$4:B22)</f>
        <v>19</v>
      </c>
      <c r="C22" s="9">
        <f ca="1">IF(EingegebeneWerte,IF(Tilgung[[#This Row],[Nr.]]&lt;=DauerDerHypothek,IF(ROW()-ROW(Tilgung[[#Headers],[Zahlung
Datum]])=1,DarlehenStart,IF(I21&gt;0,EDATE(C21,1),"")),""),"")</f>
        <v>44966</v>
      </c>
      <c r="D22" s="7">
        <f ca="1">IF(ROW()-ROW(Tilgung[[#Headers],[Anfangs-
saldo]])=1,DarlehensBetrag,IF(Tilgung[[#This Row],[Zahlung
Datum]]="",0,INDEX(Tilgung[], ROW()-4,8)))</f>
        <v>195517.76579195738</v>
      </c>
      <c r="E22" s="7">
        <f ca="1">IF(EingegebeneWerte,IF(ROW()-ROW(Tilgung[[#Headers],[Zins]])=1,-IPMT(ZinsSatz/12,1,DauerDerHypothek
-ROWS($C$4:C22)+1,Tilgung[[#This Row],[Anfangs-
saldo]]),IFERROR(-IPMT(ZinsSatz/12,1,Tilgung[[#This Row],[Anz.
verbleibend]],D23),0)),0)</f>
        <v>813.57824959749826</v>
      </c>
      <c r="F22" s="7">
        <f ca="1">IFERROR(IF(AND(EingegebeneWerte,Tilgung[[#This Row],[Zahlung
Datum]]
&lt;&gt;""),-PPMT(ZinsSatz/12,1,DauerDerHypothek-ROWS($C$4:C22)+1,Tilgung[[#This Row],[Anfangs-
saldo]]),""),0)</f>
        <v>258.98588855778866</v>
      </c>
      <c r="G22" s="7">
        <f ca="1">IF(Tilgung[[#This Row],[Zahlung
Datum]]="",0,GrundsteuerBetrag)</f>
        <v>375</v>
      </c>
      <c r="H22" s="7">
        <f ca="1">IF(Tilgung[[#This Row],[Zahlung
Datum]]="",0,Tilgung[[#This Row],[Zins]]+Tilgung[[#This Row],[Kapital]]+Tilgung[[#This Row],[Grundbesitz
Steuer]])</f>
        <v>1447.5641381552869</v>
      </c>
      <c r="I22" s="7">
        <f ca="1">IF(Tilgung[[#This Row],[Zahlung
Datum]]="",0,Tilgung[[#This Row],[Anfangs-
saldo]]-Tilgung[[#This Row],[Kapital]])</f>
        <v>195258.77990339958</v>
      </c>
      <c r="J22" s="8">
        <f ca="1">IF(Tilgung[[#This Row],[End-
saldo]]&gt;0,LetzteZeile-ROW(),0)</f>
        <v>341</v>
      </c>
    </row>
    <row r="23" spans="2:10" ht="15" customHeight="1" x14ac:dyDescent="0.35">
      <c r="B23" s="8">
        <f>ROWS($B$4:B23)</f>
        <v>20</v>
      </c>
      <c r="C23" s="9">
        <f ca="1">IF(EingegebeneWerte,IF(Tilgung[[#This Row],[Nr.]]&lt;=DauerDerHypothek,IF(ROW()-ROW(Tilgung[[#Headers],[Zahlung
Datum]])=1,DarlehenStart,IF(I22&gt;0,EDATE(C22,1),"")),""),"")</f>
        <v>44994</v>
      </c>
      <c r="D23" s="7">
        <f ca="1">IF(ROW()-ROW(Tilgung[[#Headers],[Anfangs-
saldo]])=1,DarlehensBetrag,IF(Tilgung[[#This Row],[Zahlung
Datum]]="",0,INDEX(Tilgung[], ROW()-4,8)))</f>
        <v>195258.77990339958</v>
      </c>
      <c r="E23" s="7">
        <f ca="1">IF(EingegebeneWerte,IF(ROW()-ROW(Tilgung[[#Headers],[Zins]])=1,-IPMT(ZinsSatz/12,1,DauerDerHypothek
-ROWS($C$4:C23)+1,Tilgung[[#This Row],[Anfangs-
saldo]]),IFERROR(-IPMT(ZinsSatz/12,1,Tilgung[[#This Row],[Anz.
verbleibend]],D24),0)),0)</f>
        <v>812.49464544572004</v>
      </c>
      <c r="F23" s="7">
        <f ca="1">IFERROR(IF(AND(EingegebeneWerte,Tilgung[[#This Row],[Zahlung
Datum]]
&lt;&gt;""),-PPMT(ZinsSatz/12,1,DauerDerHypothek-ROWS($C$4:C23)+1,Tilgung[[#This Row],[Anfangs-
saldo]]),""),0)</f>
        <v>260.06499642677937</v>
      </c>
      <c r="G23" s="7">
        <f ca="1">IF(Tilgung[[#This Row],[Zahlung
Datum]]="",0,GrundsteuerBetrag)</f>
        <v>375</v>
      </c>
      <c r="H23" s="7">
        <f ca="1">IF(Tilgung[[#This Row],[Zahlung
Datum]]="",0,Tilgung[[#This Row],[Zins]]+Tilgung[[#This Row],[Kapital]]+Tilgung[[#This Row],[Grundbesitz
Steuer]])</f>
        <v>1447.5596418724995</v>
      </c>
      <c r="I23" s="7">
        <f ca="1">IF(Tilgung[[#This Row],[Zahlung
Datum]]="",0,Tilgung[[#This Row],[Anfangs-
saldo]]-Tilgung[[#This Row],[Kapital]])</f>
        <v>194998.7149069728</v>
      </c>
      <c r="J23" s="8">
        <f ca="1">IF(Tilgung[[#This Row],[End-
saldo]]&gt;0,LetzteZeile-ROW(),0)</f>
        <v>340</v>
      </c>
    </row>
    <row r="24" spans="2:10" ht="15" customHeight="1" x14ac:dyDescent="0.35">
      <c r="B24" s="8">
        <f>ROWS($B$4:B24)</f>
        <v>21</v>
      </c>
      <c r="C24" s="9">
        <f ca="1">IF(EingegebeneWerte,IF(Tilgung[[#This Row],[Nr.]]&lt;=DauerDerHypothek,IF(ROW()-ROW(Tilgung[[#Headers],[Zahlung
Datum]])=1,DarlehenStart,IF(I23&gt;0,EDATE(C23,1),"")),""),"")</f>
        <v>45025</v>
      </c>
      <c r="D24" s="7">
        <f ca="1">IF(ROW()-ROW(Tilgung[[#Headers],[Anfangs-
saldo]])=1,DarlehensBetrag,IF(Tilgung[[#This Row],[Zahlung
Datum]]="",0,INDEX(Tilgung[], ROW()-4,8)))</f>
        <v>194998.7149069728</v>
      </c>
      <c r="E24" s="7">
        <f ca="1">IF(EingegebeneWerte,IF(ROW()-ROW(Tilgung[[#Headers],[Zins]])=1,-IPMT(ZinsSatz/12,1,DauerDerHypothek
-ROWS($C$4:C24)+1,Tilgung[[#This Row],[Anfangs-
saldo]]),IFERROR(-IPMT(ZinsSatz/12,1,Tilgung[[#This Row],[Anz.
verbleibend]],D25),0)),0)</f>
        <v>811.40652627664258</v>
      </c>
      <c r="F24" s="7">
        <f ca="1">IFERROR(IF(AND(EingegebeneWerte,Tilgung[[#This Row],[Zahlung
Datum]]
&lt;&gt;""),-PPMT(ZinsSatz/12,1,DauerDerHypothek-ROWS($C$4:C24)+1,Tilgung[[#This Row],[Anfangs-
saldo]]),""),0)</f>
        <v>261.14860057855765</v>
      </c>
      <c r="G24" s="7">
        <f ca="1">IF(Tilgung[[#This Row],[Zahlung
Datum]]="",0,GrundsteuerBetrag)</f>
        <v>375</v>
      </c>
      <c r="H24" s="7">
        <f ca="1">IF(Tilgung[[#This Row],[Zahlung
Datum]]="",0,Tilgung[[#This Row],[Zins]]+Tilgung[[#This Row],[Kapital]]+Tilgung[[#This Row],[Grundbesitz
Steuer]])</f>
        <v>1447.5551268552003</v>
      </c>
      <c r="I24" s="7">
        <f ca="1">IF(Tilgung[[#This Row],[Zahlung
Datum]]="",0,Tilgung[[#This Row],[Anfangs-
saldo]]-Tilgung[[#This Row],[Kapital]])</f>
        <v>194737.56630639423</v>
      </c>
      <c r="J24" s="8">
        <f ca="1">IF(Tilgung[[#This Row],[End-
saldo]]&gt;0,LetzteZeile-ROW(),0)</f>
        <v>339</v>
      </c>
    </row>
    <row r="25" spans="2:10" ht="15" customHeight="1" x14ac:dyDescent="0.35">
      <c r="B25" s="8">
        <f>ROWS($B$4:B25)</f>
        <v>22</v>
      </c>
      <c r="C25" s="9">
        <f ca="1">IF(EingegebeneWerte,IF(Tilgung[[#This Row],[Nr.]]&lt;=DauerDerHypothek,IF(ROW()-ROW(Tilgung[[#Headers],[Zahlung
Datum]])=1,DarlehenStart,IF(I24&gt;0,EDATE(C24,1),"")),""),"")</f>
        <v>45055</v>
      </c>
      <c r="D25" s="7">
        <f ca="1">IF(ROW()-ROW(Tilgung[[#Headers],[Anfangs-
saldo]])=1,DarlehensBetrag,IF(Tilgung[[#This Row],[Zahlung
Datum]]="",0,INDEX(Tilgung[], ROW()-4,8)))</f>
        <v>194737.56630639423</v>
      </c>
      <c r="E25" s="7">
        <f ca="1">IF(EingegebeneWerte,IF(ROW()-ROW(Tilgung[[#Headers],[Zins]])=1,-IPMT(ZinsSatz/12,1,DauerDerHypothek
-ROWS($C$4:C25)+1,Tilgung[[#This Row],[Anfangs-
saldo]]),IFERROR(-IPMT(ZinsSatz/12,1,Tilgung[[#This Row],[Anz.
verbleibend]],D26),0)),0)</f>
        <v>810.31387327769414</v>
      </c>
      <c r="F25" s="7">
        <f ca="1">IFERROR(IF(AND(EingegebeneWerte,Tilgung[[#This Row],[Zahlung
Datum]]
&lt;&gt;""),-PPMT(ZinsSatz/12,1,DauerDerHypothek-ROWS($C$4:C25)+1,Tilgung[[#This Row],[Anfangs-
saldo]]),""),0)</f>
        <v>262.23671974763494</v>
      </c>
      <c r="G25" s="7">
        <f ca="1">IF(Tilgung[[#This Row],[Zahlung
Datum]]="",0,GrundsteuerBetrag)</f>
        <v>375</v>
      </c>
      <c r="H25" s="7">
        <f ca="1">IF(Tilgung[[#This Row],[Zahlung
Datum]]="",0,Tilgung[[#This Row],[Zins]]+Tilgung[[#This Row],[Kapital]]+Tilgung[[#This Row],[Grundbesitz
Steuer]])</f>
        <v>1447.5505930253291</v>
      </c>
      <c r="I25" s="7">
        <f ca="1">IF(Tilgung[[#This Row],[Zahlung
Datum]]="",0,Tilgung[[#This Row],[Anfangs-
saldo]]-Tilgung[[#This Row],[Kapital]])</f>
        <v>194475.32958664661</v>
      </c>
      <c r="J25" s="8">
        <f ca="1">IF(Tilgung[[#This Row],[End-
saldo]]&gt;0,LetzteZeile-ROW(),0)</f>
        <v>338</v>
      </c>
    </row>
    <row r="26" spans="2:10" ht="15" customHeight="1" x14ac:dyDescent="0.35">
      <c r="B26" s="8">
        <f>ROWS($B$4:B26)</f>
        <v>23</v>
      </c>
      <c r="C26" s="9">
        <f ca="1">IF(EingegebeneWerte,IF(Tilgung[[#This Row],[Nr.]]&lt;=DauerDerHypothek,IF(ROW()-ROW(Tilgung[[#Headers],[Zahlung
Datum]])=1,DarlehenStart,IF(I25&gt;0,EDATE(C25,1),"")),""),"")</f>
        <v>45086</v>
      </c>
      <c r="D26" s="7">
        <f ca="1">IF(ROW()-ROW(Tilgung[[#Headers],[Anfangs-
saldo]])=1,DarlehensBetrag,IF(Tilgung[[#This Row],[Zahlung
Datum]]="",0,INDEX(Tilgung[], ROW()-4,8)))</f>
        <v>194475.32958664661</v>
      </c>
      <c r="E26" s="7">
        <f ca="1">IF(EingegebeneWerte,IF(ROW()-ROW(Tilgung[[#Headers],[Zins]])=1,-IPMT(ZinsSatz/12,1,DauerDerHypothek
-ROWS($C$4:C26)+1,Tilgung[[#This Row],[Anfangs-
saldo]]),IFERROR(-IPMT(ZinsSatz/12,1,Tilgung[[#This Row],[Anz.
verbleibend]],D27),0)),0)</f>
        <v>809.21666755791682</v>
      </c>
      <c r="F26" s="7">
        <f ca="1">IFERROR(IF(AND(EingegebeneWerte,Tilgung[[#This Row],[Zahlung
Datum]]
&lt;&gt;""),-PPMT(ZinsSatz/12,1,DauerDerHypothek-ROWS($C$4:C26)+1,Tilgung[[#This Row],[Anfangs-
saldo]]),""),0)</f>
        <v>263.32937274658343</v>
      </c>
      <c r="G26" s="7">
        <f ca="1">IF(Tilgung[[#This Row],[Zahlung
Datum]]="",0,GrundsteuerBetrag)</f>
        <v>375</v>
      </c>
      <c r="H26" s="7">
        <f ca="1">IF(Tilgung[[#This Row],[Zahlung
Datum]]="",0,Tilgung[[#This Row],[Zins]]+Tilgung[[#This Row],[Kapital]]+Tilgung[[#This Row],[Grundbesitz
Steuer]])</f>
        <v>1447.5460403045004</v>
      </c>
      <c r="I26" s="7">
        <f ca="1">IF(Tilgung[[#This Row],[Zahlung
Datum]]="",0,Tilgung[[#This Row],[Anfangs-
saldo]]-Tilgung[[#This Row],[Kapital]])</f>
        <v>194212.00021390003</v>
      </c>
      <c r="J26" s="8">
        <f ca="1">IF(Tilgung[[#This Row],[End-
saldo]]&gt;0,LetzteZeile-ROW(),0)</f>
        <v>337</v>
      </c>
    </row>
    <row r="27" spans="2:10" ht="15" customHeight="1" x14ac:dyDescent="0.35">
      <c r="B27" s="8">
        <f>ROWS($B$4:B27)</f>
        <v>24</v>
      </c>
      <c r="C27" s="9">
        <f ca="1">IF(EingegebeneWerte,IF(Tilgung[[#This Row],[Nr.]]&lt;=DauerDerHypothek,IF(ROW()-ROW(Tilgung[[#Headers],[Zahlung
Datum]])=1,DarlehenStart,IF(I26&gt;0,EDATE(C26,1),"")),""),"")</f>
        <v>45116</v>
      </c>
      <c r="D27" s="7">
        <f ca="1">IF(ROW()-ROW(Tilgung[[#Headers],[Anfangs-
saldo]])=1,DarlehensBetrag,IF(Tilgung[[#This Row],[Zahlung
Datum]]="",0,INDEX(Tilgung[], ROW()-4,8)))</f>
        <v>194212.00021390003</v>
      </c>
      <c r="E27" s="7">
        <f ca="1">IF(EingegebeneWerte,IF(ROW()-ROW(Tilgung[[#Headers],[Zins]])=1,-IPMT(ZinsSatz/12,1,DauerDerHypothek
-ROWS($C$4:C27)+1,Tilgung[[#This Row],[Anfangs-
saldo]]),IFERROR(-IPMT(ZinsSatz/12,1,Tilgung[[#This Row],[Anz.
verbleibend]],D28),0)),0)</f>
        <v>808.11489014764027</v>
      </c>
      <c r="F27" s="7">
        <f ca="1">IFERROR(IF(AND(EingegebeneWerte,Tilgung[[#This Row],[Zahlung
Datum]]
&lt;&gt;""),-PPMT(ZinsSatz/12,1,DauerDerHypothek-ROWS($C$4:C27)+1,Tilgung[[#This Row],[Anfangs-
saldo]]),""),0)</f>
        <v>264.42657846636087</v>
      </c>
      <c r="G27" s="7">
        <f ca="1">IF(Tilgung[[#This Row],[Zahlung
Datum]]="",0,GrundsteuerBetrag)</f>
        <v>375</v>
      </c>
      <c r="H27" s="7">
        <f ca="1">IF(Tilgung[[#This Row],[Zahlung
Datum]]="",0,Tilgung[[#This Row],[Zins]]+Tilgung[[#This Row],[Kapital]]+Tilgung[[#This Row],[Grundbesitz
Steuer]])</f>
        <v>1447.5414686140011</v>
      </c>
      <c r="I27" s="7">
        <f ca="1">IF(Tilgung[[#This Row],[Zahlung
Datum]]="",0,Tilgung[[#This Row],[Anfangs-
saldo]]-Tilgung[[#This Row],[Kapital]])</f>
        <v>193947.57363543365</v>
      </c>
      <c r="J27" s="8">
        <f ca="1">IF(Tilgung[[#This Row],[End-
saldo]]&gt;0,LetzteZeile-ROW(),0)</f>
        <v>336</v>
      </c>
    </row>
    <row r="28" spans="2:10" ht="15" customHeight="1" x14ac:dyDescent="0.35">
      <c r="B28" s="8">
        <f>ROWS($B$4:B28)</f>
        <v>25</v>
      </c>
      <c r="C28" s="9">
        <f ca="1">IF(EingegebeneWerte,IF(Tilgung[[#This Row],[Nr.]]&lt;=DauerDerHypothek,IF(ROW()-ROW(Tilgung[[#Headers],[Zahlung
Datum]])=1,DarlehenStart,IF(I27&gt;0,EDATE(C27,1),"")),""),"")</f>
        <v>45147</v>
      </c>
      <c r="D28" s="7">
        <f ca="1">IF(ROW()-ROW(Tilgung[[#Headers],[Anfangs-
saldo]])=1,DarlehensBetrag,IF(Tilgung[[#This Row],[Zahlung
Datum]]="",0,INDEX(Tilgung[], ROW()-4,8)))</f>
        <v>193947.57363543365</v>
      </c>
      <c r="E28" s="7">
        <f ca="1">IF(EingegebeneWerte,IF(ROW()-ROW(Tilgung[[#Headers],[Zins]])=1,-IPMT(ZinsSatz/12,1,DauerDerHypothek
-ROWS($C$4:C28)+1,Tilgung[[#This Row],[Anfangs-
saldo]]),IFERROR(-IPMT(ZinsSatz/12,1,Tilgung[[#This Row],[Anz.
verbleibend]],D29),0)),0)</f>
        <v>807.00852199815427</v>
      </c>
      <c r="F28" s="7">
        <f ca="1">IFERROR(IF(AND(EingegebeneWerte,Tilgung[[#This Row],[Zahlung
Datum]]
&lt;&gt;""),-PPMT(ZinsSatz/12,1,DauerDerHypothek-ROWS($C$4:C28)+1,Tilgung[[#This Row],[Anfangs-
saldo]]),""),0)</f>
        <v>265.52835587663742</v>
      </c>
      <c r="G28" s="7">
        <f ca="1">IF(Tilgung[[#This Row],[Zahlung
Datum]]="",0,GrundsteuerBetrag)</f>
        <v>375</v>
      </c>
      <c r="H28" s="7">
        <f ca="1">IF(Tilgung[[#This Row],[Zahlung
Datum]]="",0,Tilgung[[#This Row],[Zins]]+Tilgung[[#This Row],[Kapital]]+Tilgung[[#This Row],[Grundbesitz
Steuer]])</f>
        <v>1447.5368778747916</v>
      </c>
      <c r="I28" s="7">
        <f ca="1">IF(Tilgung[[#This Row],[Zahlung
Datum]]="",0,Tilgung[[#This Row],[Anfangs-
saldo]]-Tilgung[[#This Row],[Kapital]])</f>
        <v>193682.04527955703</v>
      </c>
      <c r="J28" s="8">
        <f ca="1">IF(Tilgung[[#This Row],[End-
saldo]]&gt;0,LetzteZeile-ROW(),0)</f>
        <v>335</v>
      </c>
    </row>
    <row r="29" spans="2:10" ht="15" customHeight="1" x14ac:dyDescent="0.35">
      <c r="B29" s="8">
        <f>ROWS($B$4:B29)</f>
        <v>26</v>
      </c>
      <c r="C29" s="9">
        <f ca="1">IF(EingegebeneWerte,IF(Tilgung[[#This Row],[Nr.]]&lt;=DauerDerHypothek,IF(ROW()-ROW(Tilgung[[#Headers],[Zahlung
Datum]])=1,DarlehenStart,IF(I28&gt;0,EDATE(C28,1),"")),""),"")</f>
        <v>45178</v>
      </c>
      <c r="D29" s="7">
        <f ca="1">IF(ROW()-ROW(Tilgung[[#Headers],[Anfangs-
saldo]])=1,DarlehensBetrag,IF(Tilgung[[#This Row],[Zahlung
Datum]]="",0,INDEX(Tilgung[], ROW()-4,8)))</f>
        <v>193682.04527955703</v>
      </c>
      <c r="E29" s="7">
        <f ca="1">IF(EingegebeneWerte,IF(ROW()-ROW(Tilgung[[#Headers],[Zins]])=1,-IPMT(ZinsSatz/12,1,DauerDerHypothek
-ROWS($C$4:C29)+1,Tilgung[[#This Row],[Anfangs-
saldo]]),IFERROR(-IPMT(ZinsSatz/12,1,Tilgung[[#This Row],[Anz.
verbleibend]],D30),0)),0)</f>
        <v>805.89754398137882</v>
      </c>
      <c r="F29" s="7">
        <f ca="1">IFERROR(IF(AND(EingegebeneWerte,Tilgung[[#This Row],[Zahlung
Datum]]
&lt;&gt;""),-PPMT(ZinsSatz/12,1,DauerDerHypothek-ROWS($C$4:C29)+1,Tilgung[[#This Row],[Anfangs-
saldo]]),""),0)</f>
        <v>266.63472402612337</v>
      </c>
      <c r="G29" s="7">
        <f ca="1">IF(Tilgung[[#This Row],[Zahlung
Datum]]="",0,GrundsteuerBetrag)</f>
        <v>375</v>
      </c>
      <c r="H29" s="7">
        <f ca="1">IF(Tilgung[[#This Row],[Zahlung
Datum]]="",0,Tilgung[[#This Row],[Zins]]+Tilgung[[#This Row],[Kapital]]+Tilgung[[#This Row],[Grundbesitz
Steuer]])</f>
        <v>1447.5322680075021</v>
      </c>
      <c r="I29" s="7">
        <f ca="1">IF(Tilgung[[#This Row],[Zahlung
Datum]]="",0,Tilgung[[#This Row],[Anfangs-
saldo]]-Tilgung[[#This Row],[Kapital]])</f>
        <v>193415.41055553092</v>
      </c>
      <c r="J29" s="8">
        <f ca="1">IF(Tilgung[[#This Row],[End-
saldo]]&gt;0,LetzteZeile-ROW(),0)</f>
        <v>334</v>
      </c>
    </row>
    <row r="30" spans="2:10" ht="15" customHeight="1" x14ac:dyDescent="0.35">
      <c r="B30" s="8">
        <f>ROWS($B$4:B30)</f>
        <v>27</v>
      </c>
      <c r="C30" s="9">
        <f ca="1">IF(EingegebeneWerte,IF(Tilgung[[#This Row],[Nr.]]&lt;=DauerDerHypothek,IF(ROW()-ROW(Tilgung[[#Headers],[Zahlung
Datum]])=1,DarlehenStart,IF(I29&gt;0,EDATE(C29,1),"")),""),"")</f>
        <v>45208</v>
      </c>
      <c r="D30" s="7">
        <f ca="1">IF(ROW()-ROW(Tilgung[[#Headers],[Anfangs-
saldo]])=1,DarlehensBetrag,IF(Tilgung[[#This Row],[Zahlung
Datum]]="",0,INDEX(Tilgung[], ROW()-4,8)))</f>
        <v>193415.41055553092</v>
      </c>
      <c r="E30" s="7">
        <f ca="1">IF(EingegebeneWerte,IF(ROW()-ROW(Tilgung[[#Headers],[Zins]])=1,-IPMT(ZinsSatz/12,1,DauerDerHypothek
-ROWS($C$4:C30)+1,Tilgung[[#This Row],[Anfangs-
saldo]]),IFERROR(-IPMT(ZinsSatz/12,1,Tilgung[[#This Row],[Anz.
verbleibend]],D31),0)),0)</f>
        <v>804.78193688953343</v>
      </c>
      <c r="F30" s="7">
        <f ca="1">IFERROR(IF(AND(EingegebeneWerte,Tilgung[[#This Row],[Zahlung
Datum]]
&lt;&gt;""),-PPMT(ZinsSatz/12,1,DauerDerHypothek-ROWS($C$4:C30)+1,Tilgung[[#This Row],[Anfangs-
saldo]]),""),0)</f>
        <v>267.74570204289893</v>
      </c>
      <c r="G30" s="7">
        <f ca="1">IF(Tilgung[[#This Row],[Zahlung
Datum]]="",0,GrundsteuerBetrag)</f>
        <v>375</v>
      </c>
      <c r="H30" s="7">
        <f ca="1">IF(Tilgung[[#This Row],[Zahlung
Datum]]="",0,Tilgung[[#This Row],[Zins]]+Tilgung[[#This Row],[Kapital]]+Tilgung[[#This Row],[Grundbesitz
Steuer]])</f>
        <v>1447.5276389324324</v>
      </c>
      <c r="I30" s="7">
        <f ca="1">IF(Tilgung[[#This Row],[Zahlung
Datum]]="",0,Tilgung[[#This Row],[Anfangs-
saldo]]-Tilgung[[#This Row],[Kapital]])</f>
        <v>193147.66485348804</v>
      </c>
      <c r="J30" s="8">
        <f ca="1">IF(Tilgung[[#This Row],[End-
saldo]]&gt;0,LetzteZeile-ROW(),0)</f>
        <v>333</v>
      </c>
    </row>
    <row r="31" spans="2:10" ht="15" customHeight="1" x14ac:dyDescent="0.35">
      <c r="B31" s="8">
        <f>ROWS($B$4:B31)</f>
        <v>28</v>
      </c>
      <c r="C31" s="9">
        <f ca="1">IF(EingegebeneWerte,IF(Tilgung[[#This Row],[Nr.]]&lt;=DauerDerHypothek,IF(ROW()-ROW(Tilgung[[#Headers],[Zahlung
Datum]])=1,DarlehenStart,IF(I30&gt;0,EDATE(C30,1),"")),""),"")</f>
        <v>45239</v>
      </c>
      <c r="D31" s="7">
        <f ca="1">IF(ROW()-ROW(Tilgung[[#Headers],[Anfangs-
saldo]])=1,DarlehensBetrag,IF(Tilgung[[#This Row],[Zahlung
Datum]]="",0,INDEX(Tilgung[], ROW()-4,8)))</f>
        <v>193147.66485348804</v>
      </c>
      <c r="E31" s="7">
        <f ca="1">IF(EingegebeneWerte,IF(ROW()-ROW(Tilgung[[#Headers],[Zins]])=1,-IPMT(ZinsSatz/12,1,DauerDerHypothek
-ROWS($C$4:C31)+1,Tilgung[[#This Row],[Anfangs-
saldo]]),IFERROR(-IPMT(ZinsSatz/12,1,Tilgung[[#This Row],[Anz.
verbleibend]],D32),0)),0)</f>
        <v>803.66168143480536</v>
      </c>
      <c r="F31" s="7">
        <f ca="1">IFERROR(IF(AND(EingegebeneWerte,Tilgung[[#This Row],[Zahlung
Datum]]
&lt;&gt;""),-PPMT(ZinsSatz/12,1,DauerDerHypothek-ROWS($C$4:C31)+1,Tilgung[[#This Row],[Anfangs-
saldo]]),""),0)</f>
        <v>268.86130913474426</v>
      </c>
      <c r="G31" s="7">
        <f ca="1">IF(Tilgung[[#This Row],[Zahlung
Datum]]="",0,GrundsteuerBetrag)</f>
        <v>375</v>
      </c>
      <c r="H31" s="7">
        <f ca="1">IF(Tilgung[[#This Row],[Zahlung
Datum]]="",0,Tilgung[[#This Row],[Zins]]+Tilgung[[#This Row],[Kapital]]+Tilgung[[#This Row],[Grundbesitz
Steuer]])</f>
        <v>1447.5229905695496</v>
      </c>
      <c r="I31" s="7">
        <f ca="1">IF(Tilgung[[#This Row],[Zahlung
Datum]]="",0,Tilgung[[#This Row],[Anfangs-
saldo]]-Tilgung[[#This Row],[Kapital]])</f>
        <v>192878.80354435329</v>
      </c>
      <c r="J31" s="8">
        <f ca="1">IF(Tilgung[[#This Row],[End-
saldo]]&gt;0,LetzteZeile-ROW(),0)</f>
        <v>332</v>
      </c>
    </row>
    <row r="32" spans="2:10" ht="15" customHeight="1" x14ac:dyDescent="0.35">
      <c r="B32" s="8">
        <f>ROWS($B$4:B32)</f>
        <v>29</v>
      </c>
      <c r="C32" s="9">
        <f ca="1">IF(EingegebeneWerte,IF(Tilgung[[#This Row],[Nr.]]&lt;=DauerDerHypothek,IF(ROW()-ROW(Tilgung[[#Headers],[Zahlung
Datum]])=1,DarlehenStart,IF(I31&gt;0,EDATE(C31,1),"")),""),"")</f>
        <v>45269</v>
      </c>
      <c r="D32" s="7">
        <f ca="1">IF(ROW()-ROW(Tilgung[[#Headers],[Anfangs-
saldo]])=1,DarlehensBetrag,IF(Tilgung[[#This Row],[Zahlung
Datum]]="",0,INDEX(Tilgung[], ROW()-4,8)))</f>
        <v>192878.80354435329</v>
      </c>
      <c r="E32" s="7">
        <f ca="1">IF(EingegebeneWerte,IF(ROW()-ROW(Tilgung[[#Headers],[Zins]])=1,-IPMT(ZinsSatz/12,1,DauerDerHypothek
-ROWS($C$4:C32)+1,Tilgung[[#This Row],[Anfangs-
saldo]]),IFERROR(-IPMT(ZinsSatz/12,1,Tilgung[[#This Row],[Anz.
verbleibend]],D33),0)),0)</f>
        <v>802.53675824901586</v>
      </c>
      <c r="F32" s="7">
        <f ca="1">IFERROR(IF(AND(EingegebeneWerte,Tilgung[[#This Row],[Zahlung
Datum]]
&lt;&gt;""),-PPMT(ZinsSatz/12,1,DauerDerHypothek-ROWS($C$4:C32)+1,Tilgung[[#This Row],[Anfangs-
saldo]]),""),0)</f>
        <v>269.98156458947238</v>
      </c>
      <c r="G32" s="7">
        <f ca="1">IF(Tilgung[[#This Row],[Zahlung
Datum]]="",0,GrundsteuerBetrag)</f>
        <v>375</v>
      </c>
      <c r="H32" s="7">
        <f ca="1">IF(Tilgung[[#This Row],[Zahlung
Datum]]="",0,Tilgung[[#This Row],[Zins]]+Tilgung[[#This Row],[Kapital]]+Tilgung[[#This Row],[Grundbesitz
Steuer]])</f>
        <v>1447.5183228384883</v>
      </c>
      <c r="I32" s="7">
        <f ca="1">IF(Tilgung[[#This Row],[Zahlung
Datum]]="",0,Tilgung[[#This Row],[Anfangs-
saldo]]-Tilgung[[#This Row],[Kapital]])</f>
        <v>192608.8219797638</v>
      </c>
      <c r="J32" s="8">
        <f ca="1">IF(Tilgung[[#This Row],[End-
saldo]]&gt;0,LetzteZeile-ROW(),0)</f>
        <v>331</v>
      </c>
    </row>
    <row r="33" spans="2:10" ht="15" customHeight="1" x14ac:dyDescent="0.35">
      <c r="B33" s="8">
        <f>ROWS($B$4:B33)</f>
        <v>30</v>
      </c>
      <c r="C33" s="9">
        <f ca="1">IF(EingegebeneWerte,IF(Tilgung[[#This Row],[Nr.]]&lt;=DauerDerHypothek,IF(ROW()-ROW(Tilgung[[#Headers],[Zahlung
Datum]])=1,DarlehenStart,IF(I32&gt;0,EDATE(C32,1),"")),""),"")</f>
        <v>45300</v>
      </c>
      <c r="D33" s="7">
        <f ca="1">IF(ROW()-ROW(Tilgung[[#Headers],[Anfangs-
saldo]])=1,DarlehensBetrag,IF(Tilgung[[#This Row],[Zahlung
Datum]]="",0,INDEX(Tilgung[], ROW()-4,8)))</f>
        <v>192608.8219797638</v>
      </c>
      <c r="E33" s="7">
        <f ca="1">IF(EingegebeneWerte,IF(ROW()-ROW(Tilgung[[#Headers],[Zins]])=1,-IPMT(ZinsSatz/12,1,DauerDerHypothek
-ROWS($C$4:C33)+1,Tilgung[[#This Row],[Anfangs-
saldo]]),IFERROR(-IPMT(ZinsSatz/12,1,Tilgung[[#This Row],[Anz.
verbleibend]],D34),0)),0)</f>
        <v>801.40714788328557</v>
      </c>
      <c r="F33" s="7">
        <f ca="1">IFERROR(IF(AND(EingegebeneWerte,Tilgung[[#This Row],[Zahlung
Datum]]
&lt;&gt;""),-PPMT(ZinsSatz/12,1,DauerDerHypothek-ROWS($C$4:C33)+1,Tilgung[[#This Row],[Anfangs-
saldo]]),""),0)</f>
        <v>271.10648777526194</v>
      </c>
      <c r="G33" s="7">
        <f ca="1">IF(Tilgung[[#This Row],[Zahlung
Datum]]="",0,GrundsteuerBetrag)</f>
        <v>375</v>
      </c>
      <c r="H33" s="7">
        <f ca="1">IF(Tilgung[[#This Row],[Zahlung
Datum]]="",0,Tilgung[[#This Row],[Zins]]+Tilgung[[#This Row],[Kapital]]+Tilgung[[#This Row],[Grundbesitz
Steuer]])</f>
        <v>1447.5136356585476</v>
      </c>
      <c r="I33" s="7">
        <f ca="1">IF(Tilgung[[#This Row],[Zahlung
Datum]]="",0,Tilgung[[#This Row],[Anfangs-
saldo]]-Tilgung[[#This Row],[Kapital]])</f>
        <v>192337.71549198855</v>
      </c>
      <c r="J33" s="8">
        <f ca="1">IF(Tilgung[[#This Row],[End-
saldo]]&gt;0,LetzteZeile-ROW(),0)</f>
        <v>330</v>
      </c>
    </row>
    <row r="34" spans="2:10" ht="15" customHeight="1" x14ac:dyDescent="0.35">
      <c r="B34" s="8">
        <f>ROWS($B$4:B34)</f>
        <v>31</v>
      </c>
      <c r="C34" s="9">
        <f ca="1">IF(EingegebeneWerte,IF(Tilgung[[#This Row],[Nr.]]&lt;=DauerDerHypothek,IF(ROW()-ROW(Tilgung[[#Headers],[Zahlung
Datum]])=1,DarlehenStart,IF(I33&gt;0,EDATE(C33,1),"")),""),"")</f>
        <v>45331</v>
      </c>
      <c r="D34" s="7">
        <f ca="1">IF(ROW()-ROW(Tilgung[[#Headers],[Anfangs-
saldo]])=1,DarlehensBetrag,IF(Tilgung[[#This Row],[Zahlung
Datum]]="",0,INDEX(Tilgung[], ROW()-4,8)))</f>
        <v>192337.71549198855</v>
      </c>
      <c r="E34" s="7">
        <f ca="1">IF(EingegebeneWerte,IF(ROW()-ROW(Tilgung[[#Headers],[Zins]])=1,-IPMT(ZinsSatz/12,1,DauerDerHypothek
-ROWS($C$4:C34)+1,Tilgung[[#This Row],[Anfangs-
saldo]]),IFERROR(-IPMT(ZinsSatz/12,1,Tilgung[[#This Row],[Anz.
verbleibend]],D35),0)),0)</f>
        <v>800.27283080769814</v>
      </c>
      <c r="F34" s="7">
        <f ca="1">IFERROR(IF(AND(EingegebeneWerte,Tilgung[[#This Row],[Zahlung
Datum]]
&lt;&gt;""),-PPMT(ZinsSatz/12,1,DauerDerHypothek-ROWS($C$4:C34)+1,Tilgung[[#This Row],[Anfangs-
saldo]]),""),0)</f>
        <v>272.23609814099217</v>
      </c>
      <c r="G34" s="7">
        <f ca="1">IF(Tilgung[[#This Row],[Zahlung
Datum]]="",0,GrundsteuerBetrag)</f>
        <v>375</v>
      </c>
      <c r="H34" s="7">
        <f ca="1">IF(Tilgung[[#This Row],[Zahlung
Datum]]="",0,Tilgung[[#This Row],[Zins]]+Tilgung[[#This Row],[Kapital]]+Tilgung[[#This Row],[Grundbesitz
Steuer]])</f>
        <v>1447.5089289486903</v>
      </c>
      <c r="I34" s="7">
        <f ca="1">IF(Tilgung[[#This Row],[Zahlung
Datum]]="",0,Tilgung[[#This Row],[Anfangs-
saldo]]-Tilgung[[#This Row],[Kapital]])</f>
        <v>192065.47939384755</v>
      </c>
      <c r="J34" s="8">
        <f ca="1">IF(Tilgung[[#This Row],[End-
saldo]]&gt;0,LetzteZeile-ROW(),0)</f>
        <v>329</v>
      </c>
    </row>
    <row r="35" spans="2:10" ht="15" customHeight="1" x14ac:dyDescent="0.35">
      <c r="B35" s="8">
        <f>ROWS($B$4:B35)</f>
        <v>32</v>
      </c>
      <c r="C35" s="9">
        <f ca="1">IF(EingegebeneWerte,IF(Tilgung[[#This Row],[Nr.]]&lt;=DauerDerHypothek,IF(ROW()-ROW(Tilgung[[#Headers],[Zahlung
Datum]])=1,DarlehenStart,IF(I34&gt;0,EDATE(C34,1),"")),""),"")</f>
        <v>45360</v>
      </c>
      <c r="D35" s="7">
        <f ca="1">IF(ROW()-ROW(Tilgung[[#Headers],[Anfangs-
saldo]])=1,DarlehensBetrag,IF(Tilgung[[#This Row],[Zahlung
Datum]]="",0,INDEX(Tilgung[], ROW()-4,8)))</f>
        <v>192065.47939384755</v>
      </c>
      <c r="E35" s="7">
        <f ca="1">IF(EingegebeneWerte,IF(ROW()-ROW(Tilgung[[#Headers],[Zins]])=1,-IPMT(ZinsSatz/12,1,DauerDerHypothek
-ROWS($C$4:C35)+1,Tilgung[[#This Row],[Anfangs-
saldo]]),IFERROR(-IPMT(ZinsSatz/12,1,Tilgung[[#This Row],[Anz.
verbleibend]],D36),0)),0)</f>
        <v>799.13378741096244</v>
      </c>
      <c r="F35" s="7">
        <f ca="1">IFERROR(IF(AND(EingegebeneWerte,Tilgung[[#This Row],[Zahlung
Datum]]
&lt;&gt;""),-PPMT(ZinsSatz/12,1,DauerDerHypothek-ROWS($C$4:C35)+1,Tilgung[[#This Row],[Anfangs-
saldo]]),""),0)</f>
        <v>273.3704152165796</v>
      </c>
      <c r="G35" s="7">
        <f ca="1">IF(Tilgung[[#This Row],[Zahlung
Datum]]="",0,GrundsteuerBetrag)</f>
        <v>375</v>
      </c>
      <c r="H35" s="7">
        <f ca="1">IF(Tilgung[[#This Row],[Zahlung
Datum]]="",0,Tilgung[[#This Row],[Zins]]+Tilgung[[#This Row],[Kapital]]+Tilgung[[#This Row],[Grundbesitz
Steuer]])</f>
        <v>1447.5042026275421</v>
      </c>
      <c r="I35" s="7">
        <f ca="1">IF(Tilgung[[#This Row],[Zahlung
Datum]]="",0,Tilgung[[#This Row],[Anfangs-
saldo]]-Tilgung[[#This Row],[Kapital]])</f>
        <v>191792.10897863097</v>
      </c>
      <c r="J35" s="8">
        <f ca="1">IF(Tilgung[[#This Row],[End-
saldo]]&gt;0,LetzteZeile-ROW(),0)</f>
        <v>328</v>
      </c>
    </row>
    <row r="36" spans="2:10" ht="15" customHeight="1" x14ac:dyDescent="0.35">
      <c r="B36" s="8">
        <f>ROWS($B$4:B36)</f>
        <v>33</v>
      </c>
      <c r="C36" s="9">
        <f ca="1">IF(EingegebeneWerte,IF(Tilgung[[#This Row],[Nr.]]&lt;=DauerDerHypothek,IF(ROW()-ROW(Tilgung[[#Headers],[Zahlung
Datum]])=1,DarlehenStart,IF(I35&gt;0,EDATE(C35,1),"")),""),"")</f>
        <v>45391</v>
      </c>
      <c r="D36" s="7">
        <f ca="1">IF(ROW()-ROW(Tilgung[[#Headers],[Anfangs-
saldo]])=1,DarlehensBetrag,IF(Tilgung[[#This Row],[Zahlung
Datum]]="",0,INDEX(Tilgung[], ROW()-4,8)))</f>
        <v>191792.10897863097</v>
      </c>
      <c r="E36" s="7">
        <f ca="1">IF(EingegebeneWerte,IF(ROW()-ROW(Tilgung[[#Headers],[Zins]])=1,-IPMT(ZinsSatz/12,1,DauerDerHypothek
-ROWS($C$4:C36)+1,Tilgung[[#This Row],[Anfangs-
saldo]]),IFERROR(-IPMT(ZinsSatz/12,1,Tilgung[[#This Row],[Anz.
verbleibend]],D37),0)),0)</f>
        <v>797.98999800007357</v>
      </c>
      <c r="F36" s="7">
        <f ca="1">IFERROR(IF(AND(EingegebeneWerte,Tilgung[[#This Row],[Zahlung
Datum]]
&lt;&gt;""),-PPMT(ZinsSatz/12,1,DauerDerHypothek-ROWS($C$4:C36)+1,Tilgung[[#This Row],[Anfangs-
saldo]]),""),0)</f>
        <v>274.50945861331536</v>
      </c>
      <c r="G36" s="7">
        <f ca="1">IF(Tilgung[[#This Row],[Zahlung
Datum]]="",0,GrundsteuerBetrag)</f>
        <v>375</v>
      </c>
      <c r="H36" s="7">
        <f ca="1">IF(Tilgung[[#This Row],[Zahlung
Datum]]="",0,Tilgung[[#This Row],[Zins]]+Tilgung[[#This Row],[Kapital]]+Tilgung[[#This Row],[Grundbesitz
Steuer]])</f>
        <v>1447.4994566133889</v>
      </c>
      <c r="I36" s="7">
        <f ca="1">IF(Tilgung[[#This Row],[Zahlung
Datum]]="",0,Tilgung[[#This Row],[Anfangs-
saldo]]-Tilgung[[#This Row],[Kapital]])</f>
        <v>191517.59952001765</v>
      </c>
      <c r="J36" s="8">
        <f ca="1">IF(Tilgung[[#This Row],[End-
saldo]]&gt;0,LetzteZeile-ROW(),0)</f>
        <v>327</v>
      </c>
    </row>
    <row r="37" spans="2:10" ht="15" customHeight="1" x14ac:dyDescent="0.35">
      <c r="B37" s="8">
        <f>ROWS($B$4:B37)</f>
        <v>34</v>
      </c>
      <c r="C37" s="9">
        <f ca="1">IF(EingegebeneWerte,IF(Tilgung[[#This Row],[Nr.]]&lt;=DauerDerHypothek,IF(ROW()-ROW(Tilgung[[#Headers],[Zahlung
Datum]])=1,DarlehenStart,IF(I36&gt;0,EDATE(C36,1),"")),""),"")</f>
        <v>45421</v>
      </c>
      <c r="D37" s="7">
        <f ca="1">IF(ROW()-ROW(Tilgung[[#Headers],[Anfangs-
saldo]])=1,DarlehensBetrag,IF(Tilgung[[#This Row],[Zahlung
Datum]]="",0,INDEX(Tilgung[], ROW()-4,8)))</f>
        <v>191517.59952001765</v>
      </c>
      <c r="E37" s="7">
        <f ca="1">IF(EingegebeneWerte,IF(ROW()-ROW(Tilgung[[#Headers],[Zins]])=1,-IPMT(ZinsSatz/12,1,DauerDerHypothek
-ROWS($C$4:C37)+1,Tilgung[[#This Row],[Anfangs-
saldo]]),IFERROR(-IPMT(ZinsSatz/12,1,Tilgung[[#This Row],[Anz.
verbleibend]],D38),0)),0)</f>
        <v>796.8414427999727</v>
      </c>
      <c r="F37" s="7">
        <f ca="1">IFERROR(IF(AND(EingegebeneWerte,Tilgung[[#This Row],[Zahlung
Datum]]
&lt;&gt;""),-PPMT(ZinsSatz/12,1,DauerDerHypothek-ROWS($C$4:C37)+1,Tilgung[[#This Row],[Anfangs-
saldo]]),""),0)</f>
        <v>275.65324802420417</v>
      </c>
      <c r="G37" s="7">
        <f ca="1">IF(Tilgung[[#This Row],[Zahlung
Datum]]="",0,GrundsteuerBetrag)</f>
        <v>375</v>
      </c>
      <c r="H37" s="7">
        <f ca="1">IF(Tilgung[[#This Row],[Zahlung
Datum]]="",0,Tilgung[[#This Row],[Zins]]+Tilgung[[#This Row],[Kapital]]+Tilgung[[#This Row],[Grundbesitz
Steuer]])</f>
        <v>1447.4946908241768</v>
      </c>
      <c r="I37" s="7">
        <f ca="1">IF(Tilgung[[#This Row],[Zahlung
Datum]]="",0,Tilgung[[#This Row],[Anfangs-
saldo]]-Tilgung[[#This Row],[Kapital]])</f>
        <v>191241.94627199345</v>
      </c>
      <c r="J37" s="8">
        <f ca="1">IF(Tilgung[[#This Row],[End-
saldo]]&gt;0,LetzteZeile-ROW(),0)</f>
        <v>326</v>
      </c>
    </row>
    <row r="38" spans="2:10" ht="15" customHeight="1" x14ac:dyDescent="0.35">
      <c r="B38" s="8">
        <f>ROWS($B$4:B38)</f>
        <v>35</v>
      </c>
      <c r="C38" s="9">
        <f ca="1">IF(EingegebeneWerte,IF(Tilgung[[#This Row],[Nr.]]&lt;=DauerDerHypothek,IF(ROW()-ROW(Tilgung[[#Headers],[Zahlung
Datum]])=1,DarlehenStart,IF(I37&gt;0,EDATE(C37,1),"")),""),"")</f>
        <v>45452</v>
      </c>
      <c r="D38" s="7">
        <f ca="1">IF(ROW()-ROW(Tilgung[[#Headers],[Anfangs-
saldo]])=1,DarlehensBetrag,IF(Tilgung[[#This Row],[Zahlung
Datum]]="",0,INDEX(Tilgung[], ROW()-4,8)))</f>
        <v>191241.94627199345</v>
      </c>
      <c r="E38" s="7">
        <f ca="1">IF(EingegebeneWerte,IF(ROW()-ROW(Tilgung[[#Headers],[Zins]])=1,-IPMT(ZinsSatz/12,1,DauerDerHypothek
-ROWS($C$4:C38)+1,Tilgung[[#This Row],[Anfangs-
saldo]]),IFERROR(-IPMT(ZinsSatz/12,1,Tilgung[[#This Row],[Anz.
verbleibend]],D39),0)),0)</f>
        <v>795.68810195320475</v>
      </c>
      <c r="F38" s="7">
        <f ca="1">IFERROR(IF(AND(EingegebeneWerte,Tilgung[[#This Row],[Zahlung
Datum]]
&lt;&gt;""),-PPMT(ZinsSatz/12,1,DauerDerHypothek-ROWS($C$4:C38)+1,Tilgung[[#This Row],[Anfangs-
saldo]]),""),0)</f>
        <v>276.8018032243051</v>
      </c>
      <c r="G38" s="7">
        <f ca="1">IF(Tilgung[[#This Row],[Zahlung
Datum]]="",0,GrundsteuerBetrag)</f>
        <v>375</v>
      </c>
      <c r="H38" s="7">
        <f ca="1">IF(Tilgung[[#This Row],[Zahlung
Datum]]="",0,Tilgung[[#This Row],[Zins]]+Tilgung[[#This Row],[Kapital]]+Tilgung[[#This Row],[Grundbesitz
Steuer]])</f>
        <v>1447.4899051775099</v>
      </c>
      <c r="I38" s="7">
        <f ca="1">IF(Tilgung[[#This Row],[Zahlung
Datum]]="",0,Tilgung[[#This Row],[Anfangs-
saldo]]-Tilgung[[#This Row],[Kapital]])</f>
        <v>190965.14446876914</v>
      </c>
      <c r="J38" s="8">
        <f ca="1">IF(Tilgung[[#This Row],[End-
saldo]]&gt;0,LetzteZeile-ROW(),0)</f>
        <v>325</v>
      </c>
    </row>
    <row r="39" spans="2:10" ht="15" customHeight="1" x14ac:dyDescent="0.35">
      <c r="B39" s="8">
        <f>ROWS($B$4:B39)</f>
        <v>36</v>
      </c>
      <c r="C39" s="9">
        <f ca="1">IF(EingegebeneWerte,IF(Tilgung[[#This Row],[Nr.]]&lt;=DauerDerHypothek,IF(ROW()-ROW(Tilgung[[#Headers],[Zahlung
Datum]])=1,DarlehenStart,IF(I38&gt;0,EDATE(C38,1),"")),""),"")</f>
        <v>45482</v>
      </c>
      <c r="D39" s="7">
        <f ca="1">IF(ROW()-ROW(Tilgung[[#Headers],[Anfangs-
saldo]])=1,DarlehensBetrag,IF(Tilgung[[#This Row],[Zahlung
Datum]]="",0,INDEX(Tilgung[], ROW()-4,8)))</f>
        <v>190965.14446876914</v>
      </c>
      <c r="E39" s="7">
        <f ca="1">IF(EingegebeneWerte,IF(ROW()-ROW(Tilgung[[#Headers],[Zins]])=1,-IPMT(ZinsSatz/12,1,DauerDerHypothek
-ROWS($C$4:C39)+1,Tilgung[[#This Row],[Anfangs-
saldo]]),IFERROR(-IPMT(ZinsSatz/12,1,Tilgung[[#This Row],[Anz.
verbleibend]],D40),0)),0)</f>
        <v>794.5299555195752</v>
      </c>
      <c r="F39" s="7">
        <f ca="1">IFERROR(IF(AND(EingegebeneWerte,Tilgung[[#This Row],[Zahlung
Datum]]
&lt;&gt;""),-PPMT(ZinsSatz/12,1,DauerDerHypothek-ROWS($C$4:C39)+1,Tilgung[[#This Row],[Anfangs-
saldo]]),""),0)</f>
        <v>277.95514407107299</v>
      </c>
      <c r="G39" s="7">
        <f ca="1">IF(Tilgung[[#This Row],[Zahlung
Datum]]="",0,GrundsteuerBetrag)</f>
        <v>375</v>
      </c>
      <c r="H39" s="7">
        <f ca="1">IF(Tilgung[[#This Row],[Zahlung
Datum]]="",0,Tilgung[[#This Row],[Zins]]+Tilgung[[#This Row],[Kapital]]+Tilgung[[#This Row],[Grundbesitz
Steuer]])</f>
        <v>1447.4850995906481</v>
      </c>
      <c r="I39" s="7">
        <f ca="1">IF(Tilgung[[#This Row],[Zahlung
Datum]]="",0,Tilgung[[#This Row],[Anfangs-
saldo]]-Tilgung[[#This Row],[Kapital]])</f>
        <v>190687.18932469806</v>
      </c>
      <c r="J39" s="8">
        <f ca="1">IF(Tilgung[[#This Row],[End-
saldo]]&gt;0,LetzteZeile-ROW(),0)</f>
        <v>324</v>
      </c>
    </row>
    <row r="40" spans="2:10" ht="15" customHeight="1" x14ac:dyDescent="0.35">
      <c r="B40" s="8">
        <f>ROWS($B$4:B40)</f>
        <v>37</v>
      </c>
      <c r="C40" s="9">
        <f ca="1">IF(EingegebeneWerte,IF(Tilgung[[#This Row],[Nr.]]&lt;=DauerDerHypothek,IF(ROW()-ROW(Tilgung[[#Headers],[Zahlung
Datum]])=1,DarlehenStart,IF(I39&gt;0,EDATE(C39,1),"")),""),"")</f>
        <v>45513</v>
      </c>
      <c r="D40" s="7">
        <f ca="1">IF(ROW()-ROW(Tilgung[[#Headers],[Anfangs-
saldo]])=1,DarlehensBetrag,IF(Tilgung[[#This Row],[Zahlung
Datum]]="",0,INDEX(Tilgung[], ROW()-4,8)))</f>
        <v>190687.18932469806</v>
      </c>
      <c r="E40" s="7">
        <f ca="1">IF(EingegebeneWerte,IF(ROW()-ROW(Tilgung[[#Headers],[Zins]])=1,-IPMT(ZinsSatz/12,1,DauerDerHypothek
-ROWS($C$4:C40)+1,Tilgung[[#This Row],[Anfangs-
saldo]]),IFERROR(-IPMT(ZinsSatz/12,1,Tilgung[[#This Row],[Anz.
verbleibend]],D41),0)),0)</f>
        <v>793.36698347580568</v>
      </c>
      <c r="F40" s="7">
        <f ca="1">IFERROR(IF(AND(EingegebeneWerte,Tilgung[[#This Row],[Zahlung
Datum]]
&lt;&gt;""),-PPMT(ZinsSatz/12,1,DauerDerHypothek-ROWS($C$4:C40)+1,Tilgung[[#This Row],[Anfangs-
saldo]]),""),0)</f>
        <v>279.11329050470238</v>
      </c>
      <c r="G40" s="7">
        <f ca="1">IF(Tilgung[[#This Row],[Zahlung
Datum]]="",0,GrundsteuerBetrag)</f>
        <v>375</v>
      </c>
      <c r="H40" s="7">
        <f ca="1">IF(Tilgung[[#This Row],[Zahlung
Datum]]="",0,Tilgung[[#This Row],[Zins]]+Tilgung[[#This Row],[Kapital]]+Tilgung[[#This Row],[Grundbesitz
Steuer]])</f>
        <v>1447.4802739805082</v>
      </c>
      <c r="I40" s="7">
        <f ca="1">IF(Tilgung[[#This Row],[Zahlung
Datum]]="",0,Tilgung[[#This Row],[Anfangs-
saldo]]-Tilgung[[#This Row],[Kapital]])</f>
        <v>190408.07603419336</v>
      </c>
      <c r="J40" s="8">
        <f ca="1">IF(Tilgung[[#This Row],[End-
saldo]]&gt;0,LetzteZeile-ROW(),0)</f>
        <v>323</v>
      </c>
    </row>
    <row r="41" spans="2:10" ht="15" customHeight="1" x14ac:dyDescent="0.35">
      <c r="B41" s="8">
        <f>ROWS($B$4:B41)</f>
        <v>38</v>
      </c>
      <c r="C41" s="9">
        <f ca="1">IF(EingegebeneWerte,IF(Tilgung[[#This Row],[Nr.]]&lt;=DauerDerHypothek,IF(ROW()-ROW(Tilgung[[#Headers],[Zahlung
Datum]])=1,DarlehenStart,IF(I40&gt;0,EDATE(C40,1),"")),""),"")</f>
        <v>45544</v>
      </c>
      <c r="D41" s="7">
        <f ca="1">IF(ROW()-ROW(Tilgung[[#Headers],[Anfangs-
saldo]])=1,DarlehensBetrag,IF(Tilgung[[#This Row],[Zahlung
Datum]]="",0,INDEX(Tilgung[], ROW()-4,8)))</f>
        <v>190408.07603419336</v>
      </c>
      <c r="E41" s="7">
        <f ca="1">IF(EingegebeneWerte,IF(ROW()-ROW(Tilgung[[#Headers],[Zins]])=1,-IPMT(ZinsSatz/12,1,DauerDerHypothek
-ROWS($C$4:C41)+1,Tilgung[[#This Row],[Anfangs-
saldo]]),IFERROR(-IPMT(ZinsSatz/12,1,Tilgung[[#This Row],[Anz.
verbleibend]],D42),0)),0)</f>
        <v>792.19916571518706</v>
      </c>
      <c r="F41" s="7">
        <f ca="1">IFERROR(IF(AND(EingegebeneWerte,Tilgung[[#This Row],[Zahlung
Datum]]
&lt;&gt;""),-PPMT(ZinsSatz/12,1,DauerDerHypothek-ROWS($C$4:C41)+1,Tilgung[[#This Row],[Anfangs-
saldo]]),""),0)</f>
        <v>280.27626254847206</v>
      </c>
      <c r="G41" s="7">
        <f ca="1">IF(Tilgung[[#This Row],[Zahlung
Datum]]="",0,GrundsteuerBetrag)</f>
        <v>375</v>
      </c>
      <c r="H41" s="7">
        <f ca="1">IF(Tilgung[[#This Row],[Zahlung
Datum]]="",0,Tilgung[[#This Row],[Zins]]+Tilgung[[#This Row],[Kapital]]+Tilgung[[#This Row],[Grundbesitz
Steuer]])</f>
        <v>1447.4754282636591</v>
      </c>
      <c r="I41" s="7">
        <f ca="1">IF(Tilgung[[#This Row],[Zahlung
Datum]]="",0,Tilgung[[#This Row],[Anfangs-
saldo]]-Tilgung[[#This Row],[Kapital]])</f>
        <v>190127.7997716449</v>
      </c>
      <c r="J41" s="8">
        <f ca="1">IF(Tilgung[[#This Row],[End-
saldo]]&gt;0,LetzteZeile-ROW(),0)</f>
        <v>322</v>
      </c>
    </row>
    <row r="42" spans="2:10" ht="15" customHeight="1" x14ac:dyDescent="0.35">
      <c r="B42" s="8">
        <f>ROWS($B$4:B42)</f>
        <v>39</v>
      </c>
      <c r="C42" s="9">
        <f ca="1">IF(EingegebeneWerte,IF(Tilgung[[#This Row],[Nr.]]&lt;=DauerDerHypothek,IF(ROW()-ROW(Tilgung[[#Headers],[Zahlung
Datum]])=1,DarlehenStart,IF(I41&gt;0,EDATE(C41,1),"")),""),"")</f>
        <v>45574</v>
      </c>
      <c r="D42" s="7">
        <f ca="1">IF(ROW()-ROW(Tilgung[[#Headers],[Anfangs-
saldo]])=1,DarlehensBetrag,IF(Tilgung[[#This Row],[Zahlung
Datum]]="",0,INDEX(Tilgung[], ROW()-4,8)))</f>
        <v>190127.7997716449</v>
      </c>
      <c r="E42" s="7">
        <f ca="1">IF(EingegebeneWerte,IF(ROW()-ROW(Tilgung[[#Headers],[Zins]])=1,-IPMT(ZinsSatz/12,1,DauerDerHypothek
-ROWS($C$4:C42)+1,Tilgung[[#This Row],[Anfangs-
saldo]]),IFERROR(-IPMT(ZinsSatz/12,1,Tilgung[[#This Row],[Anz.
verbleibend]],D43),0)),0)</f>
        <v>791.02648204723255</v>
      </c>
      <c r="F42" s="7">
        <f ca="1">IFERROR(IF(AND(EingegebeneWerte,Tilgung[[#This Row],[Zahlung
Datum]]
&lt;&gt;""),-PPMT(ZinsSatz/12,1,DauerDerHypothek-ROWS($C$4:C42)+1,Tilgung[[#This Row],[Anfangs-
saldo]]),""),0)</f>
        <v>281.44408030909062</v>
      </c>
      <c r="G42" s="7">
        <f ca="1">IF(Tilgung[[#This Row],[Zahlung
Datum]]="",0,GrundsteuerBetrag)</f>
        <v>375</v>
      </c>
      <c r="H42" s="7">
        <f ca="1">IF(Tilgung[[#This Row],[Zahlung
Datum]]="",0,Tilgung[[#This Row],[Zins]]+Tilgung[[#This Row],[Kapital]]+Tilgung[[#This Row],[Grundbesitz
Steuer]])</f>
        <v>1447.4705623563232</v>
      </c>
      <c r="I42" s="7">
        <f ca="1">IF(Tilgung[[#This Row],[Zahlung
Datum]]="",0,Tilgung[[#This Row],[Anfangs-
saldo]]-Tilgung[[#This Row],[Kapital]])</f>
        <v>189846.3556913358</v>
      </c>
      <c r="J42" s="8">
        <f ca="1">IF(Tilgung[[#This Row],[End-
saldo]]&gt;0,LetzteZeile-ROW(),0)</f>
        <v>321</v>
      </c>
    </row>
    <row r="43" spans="2:10" ht="15" customHeight="1" x14ac:dyDescent="0.35">
      <c r="B43" s="8">
        <f>ROWS($B$4:B43)</f>
        <v>40</v>
      </c>
      <c r="C43" s="9">
        <f ca="1">IF(EingegebeneWerte,IF(Tilgung[[#This Row],[Nr.]]&lt;=DauerDerHypothek,IF(ROW()-ROW(Tilgung[[#Headers],[Zahlung
Datum]])=1,DarlehenStart,IF(I42&gt;0,EDATE(C42,1),"")),""),"")</f>
        <v>45605</v>
      </c>
      <c r="D43" s="7">
        <f ca="1">IF(ROW()-ROW(Tilgung[[#Headers],[Anfangs-
saldo]])=1,DarlehensBetrag,IF(Tilgung[[#This Row],[Zahlung
Datum]]="",0,INDEX(Tilgung[], ROW()-4,8)))</f>
        <v>189846.3556913358</v>
      </c>
      <c r="E43" s="7">
        <f ca="1">IF(EingegebeneWerte,IF(ROW()-ROW(Tilgung[[#Headers],[Zins]])=1,-IPMT(ZinsSatz/12,1,DauerDerHypothek
-ROWS($C$4:C43)+1,Tilgung[[#This Row],[Anfangs-
saldo]]),IFERROR(-IPMT(ZinsSatz/12,1,Tilgung[[#This Row],[Anz.
verbleibend]],D44),0)),0)</f>
        <v>789.84891219732822</v>
      </c>
      <c r="F43" s="7">
        <f ca="1">IFERROR(IF(AND(EingegebeneWerte,Tilgung[[#This Row],[Zahlung
Datum]]
&lt;&gt;""),-PPMT(ZinsSatz/12,1,DauerDerHypothek-ROWS($C$4:C43)+1,Tilgung[[#This Row],[Anfangs-
saldo]]),""),0)</f>
        <v>282.61676397704514</v>
      </c>
      <c r="G43" s="7">
        <f ca="1">IF(Tilgung[[#This Row],[Zahlung
Datum]]="",0,GrundsteuerBetrag)</f>
        <v>375</v>
      </c>
      <c r="H43" s="7">
        <f ca="1">IF(Tilgung[[#This Row],[Zahlung
Datum]]="",0,Tilgung[[#This Row],[Zins]]+Tilgung[[#This Row],[Kapital]]+Tilgung[[#This Row],[Grundbesitz
Steuer]])</f>
        <v>1447.4656761743734</v>
      </c>
      <c r="I43" s="7">
        <f ca="1">IF(Tilgung[[#This Row],[Zahlung
Datum]]="",0,Tilgung[[#This Row],[Anfangs-
saldo]]-Tilgung[[#This Row],[Kapital]])</f>
        <v>189563.73892735876</v>
      </c>
      <c r="J43" s="8">
        <f ca="1">IF(Tilgung[[#This Row],[End-
saldo]]&gt;0,LetzteZeile-ROW(),0)</f>
        <v>320</v>
      </c>
    </row>
    <row r="44" spans="2:10" ht="15" customHeight="1" x14ac:dyDescent="0.35">
      <c r="B44" s="8">
        <f>ROWS($B$4:B44)</f>
        <v>41</v>
      </c>
      <c r="C44" s="9">
        <f ca="1">IF(EingegebeneWerte,IF(Tilgung[[#This Row],[Nr.]]&lt;=DauerDerHypothek,IF(ROW()-ROW(Tilgung[[#Headers],[Zahlung
Datum]])=1,DarlehenStart,IF(I43&gt;0,EDATE(C43,1),"")),""),"")</f>
        <v>45635</v>
      </c>
      <c r="D44" s="7">
        <f ca="1">IF(ROW()-ROW(Tilgung[[#Headers],[Anfangs-
saldo]])=1,DarlehensBetrag,IF(Tilgung[[#This Row],[Zahlung
Datum]]="",0,INDEX(Tilgung[], ROW()-4,8)))</f>
        <v>189563.73892735876</v>
      </c>
      <c r="E44" s="7">
        <f ca="1">IF(EingegebeneWerte,IF(ROW()-ROW(Tilgung[[#Headers],[Zins]])=1,-IPMT(ZinsSatz/12,1,DauerDerHypothek
-ROWS($C$4:C44)+1,Tilgung[[#This Row],[Anfangs-
saldo]]),IFERROR(-IPMT(ZinsSatz/12,1,Tilgung[[#This Row],[Anz.
verbleibend]],D45),0)),0)</f>
        <v>788.66643580638254</v>
      </c>
      <c r="F44" s="7">
        <f ca="1">IFERROR(IF(AND(EingegebeneWerte,Tilgung[[#This Row],[Zahlung
Datum]]
&lt;&gt;""),-PPMT(ZinsSatz/12,1,DauerDerHypothek-ROWS($C$4:C44)+1,Tilgung[[#This Row],[Anfangs-
saldo]]),""),0)</f>
        <v>283.79433382694958</v>
      </c>
      <c r="G44" s="7">
        <f ca="1">IF(Tilgung[[#This Row],[Zahlung
Datum]]="",0,GrundsteuerBetrag)</f>
        <v>375</v>
      </c>
      <c r="H44" s="7">
        <f ca="1">IF(Tilgung[[#This Row],[Zahlung
Datum]]="",0,Tilgung[[#This Row],[Zins]]+Tilgung[[#This Row],[Kapital]]+Tilgung[[#This Row],[Grundbesitz
Steuer]])</f>
        <v>1447.4607696333321</v>
      </c>
      <c r="I44" s="7">
        <f ca="1">IF(Tilgung[[#This Row],[Zahlung
Datum]]="",0,Tilgung[[#This Row],[Anfangs-
saldo]]-Tilgung[[#This Row],[Kapital]])</f>
        <v>189279.94459353181</v>
      </c>
      <c r="J44" s="8">
        <f ca="1">IF(Tilgung[[#This Row],[End-
saldo]]&gt;0,LetzteZeile-ROW(),0)</f>
        <v>319</v>
      </c>
    </row>
    <row r="45" spans="2:10" ht="15" customHeight="1" x14ac:dyDescent="0.35">
      <c r="B45" s="8">
        <f>ROWS($B$4:B45)</f>
        <v>42</v>
      </c>
      <c r="C45" s="9">
        <f ca="1">IF(EingegebeneWerte,IF(Tilgung[[#This Row],[Nr.]]&lt;=DauerDerHypothek,IF(ROW()-ROW(Tilgung[[#Headers],[Zahlung
Datum]])=1,DarlehenStart,IF(I44&gt;0,EDATE(C44,1),"")),""),"")</f>
        <v>45666</v>
      </c>
      <c r="D45" s="7">
        <f ca="1">IF(ROW()-ROW(Tilgung[[#Headers],[Anfangs-
saldo]])=1,DarlehensBetrag,IF(Tilgung[[#This Row],[Zahlung
Datum]]="",0,INDEX(Tilgung[], ROW()-4,8)))</f>
        <v>189279.94459353181</v>
      </c>
      <c r="E45" s="7">
        <f ca="1">IF(EingegebeneWerte,IF(ROW()-ROW(Tilgung[[#Headers],[Zins]])=1,-IPMT(ZinsSatz/12,1,DauerDerHypothek
-ROWS($C$4:C45)+1,Tilgung[[#This Row],[Anfangs-
saldo]]),IFERROR(-IPMT(ZinsSatz/12,1,Tilgung[[#This Row],[Anz.
verbleibend]],D46),0)),0)</f>
        <v>787.4790324304746</v>
      </c>
      <c r="F45" s="7">
        <f ca="1">IFERROR(IF(AND(EingegebeneWerte,Tilgung[[#This Row],[Zahlung
Datum]]
&lt;&gt;""),-PPMT(ZinsSatz/12,1,DauerDerHypothek-ROWS($C$4:C45)+1,Tilgung[[#This Row],[Anfangs-
saldo]]),""),0)</f>
        <v>284.97681021789521</v>
      </c>
      <c r="G45" s="7">
        <f ca="1">IF(Tilgung[[#This Row],[Zahlung
Datum]]="",0,GrundsteuerBetrag)</f>
        <v>375</v>
      </c>
      <c r="H45" s="7">
        <f ca="1">IF(Tilgung[[#This Row],[Zahlung
Datum]]="",0,Tilgung[[#This Row],[Zins]]+Tilgung[[#This Row],[Kapital]]+Tilgung[[#This Row],[Grundbesitz
Steuer]])</f>
        <v>1447.4558426483698</v>
      </c>
      <c r="I45" s="7">
        <f ca="1">IF(Tilgung[[#This Row],[Zahlung
Datum]]="",0,Tilgung[[#This Row],[Anfangs-
saldo]]-Tilgung[[#This Row],[Kapital]])</f>
        <v>188994.96778331391</v>
      </c>
      <c r="J45" s="8">
        <f ca="1">IF(Tilgung[[#This Row],[End-
saldo]]&gt;0,LetzteZeile-ROW(),0)</f>
        <v>318</v>
      </c>
    </row>
    <row r="46" spans="2:10" ht="15" customHeight="1" x14ac:dyDescent="0.35">
      <c r="B46" s="8">
        <f>ROWS($B$4:B46)</f>
        <v>43</v>
      </c>
      <c r="C46" s="9">
        <f ca="1">IF(EingegebeneWerte,IF(Tilgung[[#This Row],[Nr.]]&lt;=DauerDerHypothek,IF(ROW()-ROW(Tilgung[[#Headers],[Zahlung
Datum]])=1,DarlehenStart,IF(I45&gt;0,EDATE(C45,1),"")),""),"")</f>
        <v>45697</v>
      </c>
      <c r="D46" s="7">
        <f ca="1">IF(ROW()-ROW(Tilgung[[#Headers],[Anfangs-
saldo]])=1,DarlehensBetrag,IF(Tilgung[[#This Row],[Zahlung
Datum]]="",0,INDEX(Tilgung[], ROW()-4,8)))</f>
        <v>188994.96778331391</v>
      </c>
      <c r="E46" s="7">
        <f ca="1">IF(EingegebeneWerte,IF(ROW()-ROW(Tilgung[[#Headers],[Zins]])=1,-IPMT(ZinsSatz/12,1,DauerDerHypothek
-ROWS($C$4:C46)+1,Tilgung[[#This Row],[Anfangs-
saldo]]),IFERROR(-IPMT(ZinsSatz/12,1,Tilgung[[#This Row],[Anz.
verbleibend]],D47),0)),0)</f>
        <v>786.28668154050035</v>
      </c>
      <c r="F46" s="7">
        <f ca="1">IFERROR(IF(AND(EingegebeneWerte,Tilgung[[#This Row],[Zahlung
Datum]]
&lt;&gt;""),-PPMT(ZinsSatz/12,1,DauerDerHypothek-ROWS($C$4:C46)+1,Tilgung[[#This Row],[Anfangs-
saldo]]),""),0)</f>
        <v>286.16421359380314</v>
      </c>
      <c r="G46" s="7">
        <f ca="1">IF(Tilgung[[#This Row],[Zahlung
Datum]]="",0,GrundsteuerBetrag)</f>
        <v>375</v>
      </c>
      <c r="H46" s="7">
        <f ca="1">IF(Tilgung[[#This Row],[Zahlung
Datum]]="",0,Tilgung[[#This Row],[Zins]]+Tilgung[[#This Row],[Kapital]]+Tilgung[[#This Row],[Grundbesitz
Steuer]])</f>
        <v>1447.4508951343034</v>
      </c>
      <c r="I46" s="7">
        <f ca="1">IF(Tilgung[[#This Row],[Zahlung
Datum]]="",0,Tilgung[[#This Row],[Anfangs-
saldo]]-Tilgung[[#This Row],[Kapital]])</f>
        <v>188708.8035697201</v>
      </c>
      <c r="J46" s="8">
        <f ca="1">IF(Tilgung[[#This Row],[End-
saldo]]&gt;0,LetzteZeile-ROW(),0)</f>
        <v>317</v>
      </c>
    </row>
    <row r="47" spans="2:10" ht="15" customHeight="1" x14ac:dyDescent="0.35">
      <c r="B47" s="8">
        <f>ROWS($B$4:B47)</f>
        <v>44</v>
      </c>
      <c r="C47" s="9">
        <f ca="1">IF(EingegebeneWerte,IF(Tilgung[[#This Row],[Nr.]]&lt;=DauerDerHypothek,IF(ROW()-ROW(Tilgung[[#Headers],[Zahlung
Datum]])=1,DarlehenStart,IF(I46&gt;0,EDATE(C46,1),"")),""),"")</f>
        <v>45725</v>
      </c>
      <c r="D47" s="7">
        <f ca="1">IF(ROW()-ROW(Tilgung[[#Headers],[Anfangs-
saldo]])=1,DarlehensBetrag,IF(Tilgung[[#This Row],[Zahlung
Datum]]="",0,INDEX(Tilgung[], ROW()-4,8)))</f>
        <v>188708.8035697201</v>
      </c>
      <c r="E47" s="7">
        <f ca="1">IF(EingegebeneWerte,IF(ROW()-ROW(Tilgung[[#Headers],[Zins]])=1,-IPMT(ZinsSatz/12,1,DauerDerHypothek
-ROWS($C$4:C47)+1,Tilgung[[#This Row],[Anfangs-
saldo]]),IFERROR(-IPMT(ZinsSatz/12,1,Tilgung[[#This Row],[Anz.
verbleibend]],D48),0)),0)</f>
        <v>785.08936252181797</v>
      </c>
      <c r="F47" s="7">
        <f ca="1">IFERROR(IF(AND(EingegebeneWerte,Tilgung[[#This Row],[Zahlung
Datum]]
&lt;&gt;""),-PPMT(ZinsSatz/12,1,DauerDerHypothek-ROWS($C$4:C47)+1,Tilgung[[#This Row],[Anfangs-
saldo]]),""),0)</f>
        <v>287.35656448377722</v>
      </c>
      <c r="G47" s="7">
        <f ca="1">IF(Tilgung[[#This Row],[Zahlung
Datum]]="",0,GrundsteuerBetrag)</f>
        <v>375</v>
      </c>
      <c r="H47" s="7">
        <f ca="1">IF(Tilgung[[#This Row],[Zahlung
Datum]]="",0,Tilgung[[#This Row],[Zins]]+Tilgung[[#This Row],[Kapital]]+Tilgung[[#This Row],[Grundbesitz
Steuer]])</f>
        <v>1447.4459270055952</v>
      </c>
      <c r="I47" s="7">
        <f ca="1">IF(Tilgung[[#This Row],[Zahlung
Datum]]="",0,Tilgung[[#This Row],[Anfangs-
saldo]]-Tilgung[[#This Row],[Kapital]])</f>
        <v>188421.44700523632</v>
      </c>
      <c r="J47" s="8">
        <f ca="1">IF(Tilgung[[#This Row],[End-
saldo]]&gt;0,LetzteZeile-ROW(),0)</f>
        <v>316</v>
      </c>
    </row>
    <row r="48" spans="2:10" ht="15" customHeight="1" x14ac:dyDescent="0.35">
      <c r="B48" s="8">
        <f>ROWS($B$4:B48)</f>
        <v>45</v>
      </c>
      <c r="C48" s="9">
        <f ca="1">IF(EingegebeneWerte,IF(Tilgung[[#This Row],[Nr.]]&lt;=DauerDerHypothek,IF(ROW()-ROW(Tilgung[[#Headers],[Zahlung
Datum]])=1,DarlehenStart,IF(I47&gt;0,EDATE(C47,1),"")),""),"")</f>
        <v>45756</v>
      </c>
      <c r="D48" s="7">
        <f ca="1">IF(ROW()-ROW(Tilgung[[#Headers],[Anfangs-
saldo]])=1,DarlehensBetrag,IF(Tilgung[[#This Row],[Zahlung
Datum]]="",0,INDEX(Tilgung[], ROW()-4,8)))</f>
        <v>188421.44700523632</v>
      </c>
      <c r="E48" s="7">
        <f ca="1">IF(EingegebeneWerte,IF(ROW()-ROW(Tilgung[[#Headers],[Zins]])=1,-IPMT(ZinsSatz/12,1,DauerDerHypothek
-ROWS($C$4:C48)+1,Tilgung[[#This Row],[Anfangs-
saldo]]),IFERROR(-IPMT(ZinsSatz/12,1,Tilgung[[#This Row],[Anz.
verbleibend]],D49),0)),0)</f>
        <v>783.88705467389104</v>
      </c>
      <c r="F48" s="7">
        <f ca="1">IFERROR(IF(AND(EingegebeneWerte,Tilgung[[#This Row],[Zahlung
Datum]]
&lt;&gt;""),-PPMT(ZinsSatz/12,1,DauerDerHypothek-ROWS($C$4:C48)+1,Tilgung[[#This Row],[Anfangs-
saldo]]),""),0)</f>
        <v>288.55388350245971</v>
      </c>
      <c r="G48" s="7">
        <f ca="1">IF(Tilgung[[#This Row],[Zahlung
Datum]]="",0,GrundsteuerBetrag)</f>
        <v>375</v>
      </c>
      <c r="H48" s="7">
        <f ca="1">IF(Tilgung[[#This Row],[Zahlung
Datum]]="",0,Tilgung[[#This Row],[Zins]]+Tilgung[[#This Row],[Kapital]]+Tilgung[[#This Row],[Grundbesitz
Steuer]])</f>
        <v>1447.4409381763508</v>
      </c>
      <c r="I48" s="7">
        <f ca="1">IF(Tilgung[[#This Row],[Zahlung
Datum]]="",0,Tilgung[[#This Row],[Anfangs-
saldo]]-Tilgung[[#This Row],[Kapital]])</f>
        <v>188132.89312173385</v>
      </c>
      <c r="J48" s="8">
        <f ca="1">IF(Tilgung[[#This Row],[End-
saldo]]&gt;0,LetzteZeile-ROW(),0)</f>
        <v>315</v>
      </c>
    </row>
    <row r="49" spans="2:10" ht="15" customHeight="1" x14ac:dyDescent="0.35">
      <c r="B49" s="8">
        <f>ROWS($B$4:B49)</f>
        <v>46</v>
      </c>
      <c r="C49" s="9">
        <f ca="1">IF(EingegebeneWerte,IF(Tilgung[[#This Row],[Nr.]]&lt;=DauerDerHypothek,IF(ROW()-ROW(Tilgung[[#Headers],[Zahlung
Datum]])=1,DarlehenStart,IF(I48&gt;0,EDATE(C48,1),"")),""),"")</f>
        <v>45786</v>
      </c>
      <c r="D49" s="7">
        <f ca="1">IF(ROW()-ROW(Tilgung[[#Headers],[Anfangs-
saldo]])=1,DarlehensBetrag,IF(Tilgung[[#This Row],[Zahlung
Datum]]="",0,INDEX(Tilgung[], ROW()-4,8)))</f>
        <v>188132.89312173385</v>
      </c>
      <c r="E49" s="7">
        <f ca="1">IF(EingegebeneWerte,IF(ROW()-ROW(Tilgung[[#Headers],[Zins]])=1,-IPMT(ZinsSatz/12,1,DauerDerHypothek
-ROWS($C$4:C49)+1,Tilgung[[#This Row],[Anfangs-
saldo]]),IFERROR(-IPMT(ZinsSatz/12,1,Tilgung[[#This Row],[Anz.
verbleibend]],D50),0)),0)</f>
        <v>782.6797372099312</v>
      </c>
      <c r="F49" s="7">
        <f ca="1">IFERROR(IF(AND(EingegebeneWerte,Tilgung[[#This Row],[Zahlung
Datum]]
&lt;&gt;""),-PPMT(ZinsSatz/12,1,DauerDerHypothek-ROWS($C$4:C49)+1,Tilgung[[#This Row],[Anfangs-
saldo]]),""),0)</f>
        <v>289.75619135038653</v>
      </c>
      <c r="G49" s="7">
        <f ca="1">IF(Tilgung[[#This Row],[Zahlung
Datum]]="",0,GrundsteuerBetrag)</f>
        <v>375</v>
      </c>
      <c r="H49" s="7">
        <f ca="1">IF(Tilgung[[#This Row],[Zahlung
Datum]]="",0,Tilgung[[#This Row],[Zins]]+Tilgung[[#This Row],[Kapital]]+Tilgung[[#This Row],[Grundbesitz
Steuer]])</f>
        <v>1447.4359285603177</v>
      </c>
      <c r="I49" s="7">
        <f ca="1">IF(Tilgung[[#This Row],[Zahlung
Datum]]="",0,Tilgung[[#This Row],[Anfangs-
saldo]]-Tilgung[[#This Row],[Kapital]])</f>
        <v>187843.13693038348</v>
      </c>
      <c r="J49" s="8">
        <f ca="1">IF(Tilgung[[#This Row],[End-
saldo]]&gt;0,LetzteZeile-ROW(),0)</f>
        <v>314</v>
      </c>
    </row>
    <row r="50" spans="2:10" ht="15" customHeight="1" x14ac:dyDescent="0.35">
      <c r="B50" s="8">
        <f>ROWS($B$4:B50)</f>
        <v>47</v>
      </c>
      <c r="C50" s="9">
        <f ca="1">IF(EingegebeneWerte,IF(Tilgung[[#This Row],[Nr.]]&lt;=DauerDerHypothek,IF(ROW()-ROW(Tilgung[[#Headers],[Zahlung
Datum]])=1,DarlehenStart,IF(I49&gt;0,EDATE(C49,1),"")),""),"")</f>
        <v>45817</v>
      </c>
      <c r="D50" s="7">
        <f ca="1">IF(ROW()-ROW(Tilgung[[#Headers],[Anfangs-
saldo]])=1,DarlehensBetrag,IF(Tilgung[[#This Row],[Zahlung
Datum]]="",0,INDEX(Tilgung[], ROW()-4,8)))</f>
        <v>187843.13693038348</v>
      </c>
      <c r="E50" s="7">
        <f ca="1">IF(EingegebeneWerte,IF(ROW()-ROW(Tilgung[[#Headers],[Zins]])=1,-IPMT(ZinsSatz/12,1,DauerDerHypothek
-ROWS($C$4:C50)+1,Tilgung[[#This Row],[Anfangs-
saldo]]),IFERROR(-IPMT(ZinsSatz/12,1,Tilgung[[#This Row],[Anz.
verbleibend]],D51),0)),0)</f>
        <v>781.46738925653813</v>
      </c>
      <c r="F50" s="7">
        <f ca="1">IFERROR(IF(AND(EingegebeneWerte,Tilgung[[#This Row],[Zahlung
Datum]]
&lt;&gt;""),-PPMT(ZinsSatz/12,1,DauerDerHypothek-ROWS($C$4:C50)+1,Tilgung[[#This Row],[Anfangs-
saldo]]),""),0)</f>
        <v>290.96350881434654</v>
      </c>
      <c r="G50" s="7">
        <f ca="1">IF(Tilgung[[#This Row],[Zahlung
Datum]]="",0,GrundsteuerBetrag)</f>
        <v>375</v>
      </c>
      <c r="H50" s="7">
        <f ca="1">IF(Tilgung[[#This Row],[Zahlung
Datum]]="",0,Tilgung[[#This Row],[Zins]]+Tilgung[[#This Row],[Kapital]]+Tilgung[[#This Row],[Grundbesitz
Steuer]])</f>
        <v>1447.4308980708847</v>
      </c>
      <c r="I50" s="7">
        <f ca="1">IF(Tilgung[[#This Row],[Zahlung
Datum]]="",0,Tilgung[[#This Row],[Anfangs-
saldo]]-Tilgung[[#This Row],[Kapital]])</f>
        <v>187552.17342156914</v>
      </c>
      <c r="J50" s="8">
        <f ca="1">IF(Tilgung[[#This Row],[End-
saldo]]&gt;0,LetzteZeile-ROW(),0)</f>
        <v>313</v>
      </c>
    </row>
    <row r="51" spans="2:10" ht="15" customHeight="1" x14ac:dyDescent="0.35">
      <c r="B51" s="8">
        <f>ROWS($B$4:B51)</f>
        <v>48</v>
      </c>
      <c r="C51" s="9">
        <f ca="1">IF(EingegebeneWerte,IF(Tilgung[[#This Row],[Nr.]]&lt;=DauerDerHypothek,IF(ROW()-ROW(Tilgung[[#Headers],[Zahlung
Datum]])=1,DarlehenStart,IF(I50&gt;0,EDATE(C50,1),"")),""),"")</f>
        <v>45847</v>
      </c>
      <c r="D51" s="7">
        <f ca="1">IF(ROW()-ROW(Tilgung[[#Headers],[Anfangs-
saldo]])=1,DarlehensBetrag,IF(Tilgung[[#This Row],[Zahlung
Datum]]="",0,INDEX(Tilgung[], ROW()-4,8)))</f>
        <v>187552.17342156914</v>
      </c>
      <c r="E51" s="7">
        <f ca="1">IF(EingegebeneWerte,IF(ROW()-ROW(Tilgung[[#Headers],[Zins]])=1,-IPMT(ZinsSatz/12,1,DauerDerHypothek
-ROWS($C$4:C51)+1,Tilgung[[#This Row],[Anfangs-
saldo]]),IFERROR(-IPMT(ZinsSatz/12,1,Tilgung[[#This Row],[Anz.
verbleibend]],D52),0)),0)</f>
        <v>780.24998985333912</v>
      </c>
      <c r="F51" s="7">
        <f ca="1">IFERROR(IF(AND(EingegebeneWerte,Tilgung[[#This Row],[Zahlung
Datum]]
&lt;&gt;""),-PPMT(ZinsSatz/12,1,DauerDerHypothek-ROWS($C$4:C51)+1,Tilgung[[#This Row],[Anfangs-
saldo]]),""),0)</f>
        <v>292.17585676773962</v>
      </c>
      <c r="G51" s="7">
        <f ca="1">IF(Tilgung[[#This Row],[Zahlung
Datum]]="",0,GrundsteuerBetrag)</f>
        <v>375</v>
      </c>
      <c r="H51" s="7">
        <f ca="1">IF(Tilgung[[#This Row],[Zahlung
Datum]]="",0,Tilgung[[#This Row],[Zins]]+Tilgung[[#This Row],[Kapital]]+Tilgung[[#This Row],[Grundbesitz
Steuer]])</f>
        <v>1447.4258466210788</v>
      </c>
      <c r="I51" s="7">
        <f ca="1">IF(Tilgung[[#This Row],[Zahlung
Datum]]="",0,Tilgung[[#This Row],[Anfangs-
saldo]]-Tilgung[[#This Row],[Kapital]])</f>
        <v>187259.99756480139</v>
      </c>
      <c r="J51" s="8">
        <f ca="1">IF(Tilgung[[#This Row],[End-
saldo]]&gt;0,LetzteZeile-ROW(),0)</f>
        <v>312</v>
      </c>
    </row>
    <row r="52" spans="2:10" ht="15" customHeight="1" x14ac:dyDescent="0.35">
      <c r="B52" s="8">
        <f>ROWS($B$4:B52)</f>
        <v>49</v>
      </c>
      <c r="C52" s="9">
        <f ca="1">IF(EingegebeneWerte,IF(Tilgung[[#This Row],[Nr.]]&lt;=DauerDerHypothek,IF(ROW()-ROW(Tilgung[[#Headers],[Zahlung
Datum]])=1,DarlehenStart,IF(I51&gt;0,EDATE(C51,1),"")),""),"")</f>
        <v>45878</v>
      </c>
      <c r="D52" s="7">
        <f ca="1">IF(ROW()-ROW(Tilgung[[#Headers],[Anfangs-
saldo]])=1,DarlehensBetrag,IF(Tilgung[[#This Row],[Zahlung
Datum]]="",0,INDEX(Tilgung[], ROW()-4,8)))</f>
        <v>187259.99756480139</v>
      </c>
      <c r="E52" s="7">
        <f ca="1">IF(EingegebeneWerte,IF(ROW()-ROW(Tilgung[[#Headers],[Zins]])=1,-IPMT(ZinsSatz/12,1,DauerDerHypothek
-ROWS($C$4:C52)+1,Tilgung[[#This Row],[Anfangs-
saldo]]),IFERROR(-IPMT(ZinsSatz/12,1,Tilgung[[#This Row],[Anz.
verbleibend]],D53),0)),0)</f>
        <v>779.02751795262691</v>
      </c>
      <c r="F52" s="7">
        <f ca="1">IFERROR(IF(AND(EingegebeneWerte,Tilgung[[#This Row],[Zahlung
Datum]]
&lt;&gt;""),-PPMT(ZinsSatz/12,1,DauerDerHypothek-ROWS($C$4:C52)+1,Tilgung[[#This Row],[Anfangs-
saldo]]),""),0)</f>
        <v>293.39325617093863</v>
      </c>
      <c r="G52" s="7">
        <f ca="1">IF(Tilgung[[#This Row],[Zahlung
Datum]]="",0,GrundsteuerBetrag)</f>
        <v>375</v>
      </c>
      <c r="H52" s="7">
        <f ca="1">IF(Tilgung[[#This Row],[Zahlung
Datum]]="",0,Tilgung[[#This Row],[Zins]]+Tilgung[[#This Row],[Kapital]]+Tilgung[[#This Row],[Grundbesitz
Steuer]])</f>
        <v>1447.4207741235655</v>
      </c>
      <c r="I52" s="7">
        <f ca="1">IF(Tilgung[[#This Row],[Zahlung
Datum]]="",0,Tilgung[[#This Row],[Anfangs-
saldo]]-Tilgung[[#This Row],[Kapital]])</f>
        <v>186966.60430863046</v>
      </c>
      <c r="J52" s="8">
        <f ca="1">IF(Tilgung[[#This Row],[End-
saldo]]&gt;0,LetzteZeile-ROW(),0)</f>
        <v>311</v>
      </c>
    </row>
    <row r="53" spans="2:10" ht="15" customHeight="1" x14ac:dyDescent="0.35">
      <c r="B53" s="8">
        <f>ROWS($B$4:B53)</f>
        <v>50</v>
      </c>
      <c r="C53" s="9">
        <f ca="1">IF(EingegebeneWerte,IF(Tilgung[[#This Row],[Nr.]]&lt;=DauerDerHypothek,IF(ROW()-ROW(Tilgung[[#Headers],[Zahlung
Datum]])=1,DarlehenStart,IF(I52&gt;0,EDATE(C52,1),"")),""),"")</f>
        <v>45909</v>
      </c>
      <c r="D53" s="7">
        <f ca="1">IF(ROW()-ROW(Tilgung[[#Headers],[Anfangs-
saldo]])=1,DarlehensBetrag,IF(Tilgung[[#This Row],[Zahlung
Datum]]="",0,INDEX(Tilgung[], ROW()-4,8)))</f>
        <v>186966.60430863046</v>
      </c>
      <c r="E53" s="7">
        <f ca="1">IF(EingegebeneWerte,IF(ROW()-ROW(Tilgung[[#Headers],[Zins]])=1,-IPMT(ZinsSatz/12,1,DauerDerHypothek
-ROWS($C$4:C53)+1,Tilgung[[#This Row],[Anfangs-
saldo]]),IFERROR(-IPMT(ZinsSatz/12,1,Tilgung[[#This Row],[Anz.
verbleibend]],D54),0)),0)</f>
        <v>777.79995241899496</v>
      </c>
      <c r="F53" s="7">
        <f ca="1">IFERROR(IF(AND(EingegebeneWerte,Tilgung[[#This Row],[Zahlung
Datum]]
&lt;&gt;""),-PPMT(ZinsSatz/12,1,DauerDerHypothek-ROWS($C$4:C53)+1,Tilgung[[#This Row],[Anfangs-
saldo]]),""),0)</f>
        <v>294.61572807165072</v>
      </c>
      <c r="G53" s="7">
        <f ca="1">IF(Tilgung[[#This Row],[Zahlung
Datum]]="",0,GrundsteuerBetrag)</f>
        <v>375</v>
      </c>
      <c r="H53" s="7">
        <f ca="1">IF(Tilgung[[#This Row],[Zahlung
Datum]]="",0,Tilgung[[#This Row],[Zins]]+Tilgung[[#This Row],[Kapital]]+Tilgung[[#This Row],[Grundbesitz
Steuer]])</f>
        <v>1447.4156804906456</v>
      </c>
      <c r="I53" s="7">
        <f ca="1">IF(Tilgung[[#This Row],[Zahlung
Datum]]="",0,Tilgung[[#This Row],[Anfangs-
saldo]]-Tilgung[[#This Row],[Kapital]])</f>
        <v>186671.9885805588</v>
      </c>
      <c r="J53" s="8">
        <f ca="1">IF(Tilgung[[#This Row],[End-
saldo]]&gt;0,LetzteZeile-ROW(),0)</f>
        <v>310</v>
      </c>
    </row>
    <row r="54" spans="2:10" ht="15" customHeight="1" x14ac:dyDescent="0.35">
      <c r="B54" s="8">
        <f>ROWS($B$4:B54)</f>
        <v>51</v>
      </c>
      <c r="C54" s="9">
        <f ca="1">IF(EingegebeneWerte,IF(Tilgung[[#This Row],[Nr.]]&lt;=DauerDerHypothek,IF(ROW()-ROW(Tilgung[[#Headers],[Zahlung
Datum]])=1,DarlehenStart,IF(I53&gt;0,EDATE(C53,1),"")),""),"")</f>
        <v>45939</v>
      </c>
      <c r="D54" s="7">
        <f ca="1">IF(ROW()-ROW(Tilgung[[#Headers],[Anfangs-
saldo]])=1,DarlehensBetrag,IF(Tilgung[[#This Row],[Zahlung
Datum]]="",0,INDEX(Tilgung[], ROW()-4,8)))</f>
        <v>186671.9885805588</v>
      </c>
      <c r="E54" s="7">
        <f ca="1">IF(EingegebeneWerte,IF(ROW()-ROW(Tilgung[[#Headers],[Zins]])=1,-IPMT(ZinsSatz/12,1,DauerDerHypothek
-ROWS($C$4:C54)+1,Tilgung[[#This Row],[Anfangs-
saldo]]),IFERROR(-IPMT(ZinsSatz/12,1,Tilgung[[#This Row],[Anz.
verbleibend]],D55),0)),0)</f>
        <v>776.56727202897298</v>
      </c>
      <c r="F54" s="7">
        <f ca="1">IFERROR(IF(AND(EingegebeneWerte,Tilgung[[#This Row],[Zahlung
Datum]]
&lt;&gt;""),-PPMT(ZinsSatz/12,1,DauerDerHypothek-ROWS($C$4:C54)+1,Tilgung[[#This Row],[Anfangs-
saldo]]),""),0)</f>
        <v>295.84329360528261</v>
      </c>
      <c r="G54" s="7">
        <f ca="1">IF(Tilgung[[#This Row],[Zahlung
Datum]]="",0,GrundsteuerBetrag)</f>
        <v>375</v>
      </c>
      <c r="H54" s="7">
        <f ca="1">IF(Tilgung[[#This Row],[Zahlung
Datum]]="",0,Tilgung[[#This Row],[Zins]]+Tilgung[[#This Row],[Kapital]]+Tilgung[[#This Row],[Grundbesitz
Steuer]])</f>
        <v>1447.4105656342556</v>
      </c>
      <c r="I54" s="7">
        <f ca="1">IF(Tilgung[[#This Row],[Zahlung
Datum]]="",0,Tilgung[[#This Row],[Anfangs-
saldo]]-Tilgung[[#This Row],[Kapital]])</f>
        <v>186376.14528695351</v>
      </c>
      <c r="J54" s="8">
        <f ca="1">IF(Tilgung[[#This Row],[End-
saldo]]&gt;0,LetzteZeile-ROW(),0)</f>
        <v>309</v>
      </c>
    </row>
    <row r="55" spans="2:10" ht="15" customHeight="1" x14ac:dyDescent="0.35">
      <c r="B55" s="8">
        <f>ROWS($B$4:B55)</f>
        <v>52</v>
      </c>
      <c r="C55" s="9">
        <f ca="1">IF(EingegebeneWerte,IF(Tilgung[[#This Row],[Nr.]]&lt;=DauerDerHypothek,IF(ROW()-ROW(Tilgung[[#Headers],[Zahlung
Datum]])=1,DarlehenStart,IF(I54&gt;0,EDATE(C54,1),"")),""),"")</f>
        <v>45970</v>
      </c>
      <c r="D55" s="7">
        <f ca="1">IF(ROW()-ROW(Tilgung[[#Headers],[Anfangs-
saldo]])=1,DarlehensBetrag,IF(Tilgung[[#This Row],[Zahlung
Datum]]="",0,INDEX(Tilgung[], ROW()-4,8)))</f>
        <v>186376.14528695351</v>
      </c>
      <c r="E55" s="7">
        <f ca="1">IF(EingegebeneWerte,IF(ROW()-ROW(Tilgung[[#Headers],[Zins]])=1,-IPMT(ZinsSatz/12,1,DauerDerHypothek
-ROWS($C$4:C55)+1,Tilgung[[#This Row],[Anfangs-
saldo]]),IFERROR(-IPMT(ZinsSatz/12,1,Tilgung[[#This Row],[Anz.
verbleibend]],D56),0)),0)</f>
        <v>775.32945547065924</v>
      </c>
      <c r="F55" s="7">
        <f ca="1">IFERROR(IF(AND(EingegebeneWerte,Tilgung[[#This Row],[Zahlung
Datum]]
&lt;&gt;""),-PPMT(ZinsSatz/12,1,DauerDerHypothek-ROWS($C$4:C55)+1,Tilgung[[#This Row],[Anfangs-
saldo]]),""),0)</f>
        <v>297.07597399530465</v>
      </c>
      <c r="G55" s="7">
        <f ca="1">IF(Tilgung[[#This Row],[Zahlung
Datum]]="",0,GrundsteuerBetrag)</f>
        <v>375</v>
      </c>
      <c r="H55" s="7">
        <f ca="1">IF(Tilgung[[#This Row],[Zahlung
Datum]]="",0,Tilgung[[#This Row],[Zins]]+Tilgung[[#This Row],[Kapital]]+Tilgung[[#This Row],[Grundbesitz
Steuer]])</f>
        <v>1447.4054294659638</v>
      </c>
      <c r="I55" s="7">
        <f ca="1">IF(Tilgung[[#This Row],[Zahlung
Datum]]="",0,Tilgung[[#This Row],[Anfangs-
saldo]]-Tilgung[[#This Row],[Kapital]])</f>
        <v>186079.06931295822</v>
      </c>
      <c r="J55" s="8">
        <f ca="1">IF(Tilgung[[#This Row],[End-
saldo]]&gt;0,LetzteZeile-ROW(),0)</f>
        <v>308</v>
      </c>
    </row>
    <row r="56" spans="2:10" ht="15" customHeight="1" x14ac:dyDescent="0.35">
      <c r="B56" s="8">
        <f>ROWS($B$4:B56)</f>
        <v>53</v>
      </c>
      <c r="C56" s="9">
        <f ca="1">IF(EingegebeneWerte,IF(Tilgung[[#This Row],[Nr.]]&lt;=DauerDerHypothek,IF(ROW()-ROW(Tilgung[[#Headers],[Zahlung
Datum]])=1,DarlehenStart,IF(I55&gt;0,EDATE(C55,1),"")),""),"")</f>
        <v>46000</v>
      </c>
      <c r="D56" s="7">
        <f ca="1">IF(ROW()-ROW(Tilgung[[#Headers],[Anfangs-
saldo]])=1,DarlehensBetrag,IF(Tilgung[[#This Row],[Zahlung
Datum]]="",0,INDEX(Tilgung[], ROW()-4,8)))</f>
        <v>186079.06931295822</v>
      </c>
      <c r="E56" s="7">
        <f ca="1">IF(EingegebeneWerte,IF(ROW()-ROW(Tilgung[[#Headers],[Zins]])=1,-IPMT(ZinsSatz/12,1,DauerDerHypothek
-ROWS($C$4:C56)+1,Tilgung[[#This Row],[Anfangs-
saldo]]),IFERROR(-IPMT(ZinsSatz/12,1,Tilgung[[#This Row],[Anz.
verbleibend]],D57),0)),0)</f>
        <v>774.08648134335249</v>
      </c>
      <c r="F56" s="7">
        <f ca="1">IFERROR(IF(AND(EingegebeneWerte,Tilgung[[#This Row],[Zahlung
Datum]]
&lt;&gt;""),-PPMT(ZinsSatz/12,1,DauerDerHypothek-ROWS($C$4:C56)+1,Tilgung[[#This Row],[Anfangs-
saldo]]),""),0)</f>
        <v>298.31379055361845</v>
      </c>
      <c r="G56" s="7">
        <f ca="1">IF(Tilgung[[#This Row],[Zahlung
Datum]]="",0,GrundsteuerBetrag)</f>
        <v>375</v>
      </c>
      <c r="H56" s="7">
        <f ca="1">IF(Tilgung[[#This Row],[Zahlung
Datum]]="",0,Tilgung[[#This Row],[Zins]]+Tilgung[[#This Row],[Kapital]]+Tilgung[[#This Row],[Grundbesitz
Steuer]])</f>
        <v>1447.4002718969709</v>
      </c>
      <c r="I56" s="7">
        <f ca="1">IF(Tilgung[[#This Row],[Zahlung
Datum]]="",0,Tilgung[[#This Row],[Anfangs-
saldo]]-Tilgung[[#This Row],[Kapital]])</f>
        <v>185780.75552240459</v>
      </c>
      <c r="J56" s="8">
        <f ca="1">IF(Tilgung[[#This Row],[End-
saldo]]&gt;0,LetzteZeile-ROW(),0)</f>
        <v>307</v>
      </c>
    </row>
    <row r="57" spans="2:10" ht="15" customHeight="1" x14ac:dyDescent="0.35">
      <c r="B57" s="8">
        <f>ROWS($B$4:B57)</f>
        <v>54</v>
      </c>
      <c r="C57" s="9">
        <f ca="1">IF(EingegebeneWerte,IF(Tilgung[[#This Row],[Nr.]]&lt;=DauerDerHypothek,IF(ROW()-ROW(Tilgung[[#Headers],[Zahlung
Datum]])=1,DarlehenStart,IF(I56&gt;0,EDATE(C56,1),"")),""),"")</f>
        <v>46031</v>
      </c>
      <c r="D57" s="7">
        <f ca="1">IF(ROW()-ROW(Tilgung[[#Headers],[Anfangs-
saldo]])=1,DarlehensBetrag,IF(Tilgung[[#This Row],[Zahlung
Datum]]="",0,INDEX(Tilgung[], ROW()-4,8)))</f>
        <v>185780.75552240459</v>
      </c>
      <c r="E57" s="7">
        <f ca="1">IF(EingegebeneWerte,IF(ROW()-ROW(Tilgung[[#Headers],[Zins]])=1,-IPMT(ZinsSatz/12,1,DauerDerHypothek
-ROWS($C$4:C57)+1,Tilgung[[#This Row],[Anfangs-
saldo]]),IFERROR(-IPMT(ZinsSatz/12,1,Tilgung[[#This Row],[Anz.
verbleibend]],D58),0)),0)</f>
        <v>772.83832815718199</v>
      </c>
      <c r="F57" s="7">
        <f ca="1">IFERROR(IF(AND(EingegebeneWerte,Tilgung[[#This Row],[Zahlung
Datum]]
&lt;&gt;""),-PPMT(ZinsSatz/12,1,DauerDerHypothek-ROWS($C$4:C57)+1,Tilgung[[#This Row],[Anfangs-
saldo]]),""),0)</f>
        <v>299.55676468092526</v>
      </c>
      <c r="G57" s="7">
        <f ca="1">IF(Tilgung[[#This Row],[Zahlung
Datum]]="",0,GrundsteuerBetrag)</f>
        <v>375</v>
      </c>
      <c r="H57" s="7">
        <f ca="1">IF(Tilgung[[#This Row],[Zahlung
Datum]]="",0,Tilgung[[#This Row],[Zins]]+Tilgung[[#This Row],[Kapital]]+Tilgung[[#This Row],[Grundbesitz
Steuer]])</f>
        <v>1447.3950928381073</v>
      </c>
      <c r="I57" s="7">
        <f ca="1">IF(Tilgung[[#This Row],[Zahlung
Datum]]="",0,Tilgung[[#This Row],[Anfangs-
saldo]]-Tilgung[[#This Row],[Kapital]])</f>
        <v>185481.19875772367</v>
      </c>
      <c r="J57" s="8">
        <f ca="1">IF(Tilgung[[#This Row],[End-
saldo]]&gt;0,LetzteZeile-ROW(),0)</f>
        <v>306</v>
      </c>
    </row>
    <row r="58" spans="2:10" ht="15" customHeight="1" x14ac:dyDescent="0.35">
      <c r="B58" s="8">
        <f>ROWS($B$4:B58)</f>
        <v>55</v>
      </c>
      <c r="C58" s="9">
        <f ca="1">IF(EingegebeneWerte,IF(Tilgung[[#This Row],[Nr.]]&lt;=DauerDerHypothek,IF(ROW()-ROW(Tilgung[[#Headers],[Zahlung
Datum]])=1,DarlehenStart,IF(I57&gt;0,EDATE(C57,1),"")),""),"")</f>
        <v>46062</v>
      </c>
      <c r="D58" s="7">
        <f ca="1">IF(ROW()-ROW(Tilgung[[#Headers],[Anfangs-
saldo]])=1,DarlehensBetrag,IF(Tilgung[[#This Row],[Zahlung
Datum]]="",0,INDEX(Tilgung[], ROW()-4,8)))</f>
        <v>185481.19875772367</v>
      </c>
      <c r="E58" s="7">
        <f ca="1">IF(EingegebeneWerte,IF(ROW()-ROW(Tilgung[[#Headers],[Zins]])=1,-IPMT(ZinsSatz/12,1,DauerDerHypothek
-ROWS($C$4:C58)+1,Tilgung[[#This Row],[Anfangs-
saldo]]),IFERROR(-IPMT(ZinsSatz/12,1,Tilgung[[#This Row],[Anz.
verbleibend]],D59),0)),0)</f>
        <v>771.58497433273578</v>
      </c>
      <c r="F58" s="7">
        <f ca="1">IFERROR(IF(AND(EingegebeneWerte,Tilgung[[#This Row],[Zahlung
Datum]]
&lt;&gt;""),-PPMT(ZinsSatz/12,1,DauerDerHypothek-ROWS($C$4:C58)+1,Tilgung[[#This Row],[Anfangs-
saldo]]),""),0)</f>
        <v>300.80491786709564</v>
      </c>
      <c r="G58" s="7">
        <f ca="1">IF(Tilgung[[#This Row],[Zahlung
Datum]]="",0,GrundsteuerBetrag)</f>
        <v>375</v>
      </c>
      <c r="H58" s="7">
        <f ca="1">IF(Tilgung[[#This Row],[Zahlung
Datum]]="",0,Tilgung[[#This Row],[Zins]]+Tilgung[[#This Row],[Kapital]]+Tilgung[[#This Row],[Grundbesitz
Steuer]])</f>
        <v>1447.3898921998314</v>
      </c>
      <c r="I58" s="7">
        <f ca="1">IF(Tilgung[[#This Row],[Zahlung
Datum]]="",0,Tilgung[[#This Row],[Anfangs-
saldo]]-Tilgung[[#This Row],[Kapital]])</f>
        <v>185180.39383985658</v>
      </c>
      <c r="J58" s="8">
        <f ca="1">IF(Tilgung[[#This Row],[End-
saldo]]&gt;0,LetzteZeile-ROW(),0)</f>
        <v>305</v>
      </c>
    </row>
    <row r="59" spans="2:10" ht="15" customHeight="1" x14ac:dyDescent="0.35">
      <c r="B59" s="8">
        <f>ROWS($B$4:B59)</f>
        <v>56</v>
      </c>
      <c r="C59" s="9">
        <f ca="1">IF(EingegebeneWerte,IF(Tilgung[[#This Row],[Nr.]]&lt;=DauerDerHypothek,IF(ROW()-ROW(Tilgung[[#Headers],[Zahlung
Datum]])=1,DarlehenStart,IF(I58&gt;0,EDATE(C58,1),"")),""),"")</f>
        <v>46090</v>
      </c>
      <c r="D59" s="7">
        <f ca="1">IF(ROW()-ROW(Tilgung[[#Headers],[Anfangs-
saldo]])=1,DarlehensBetrag,IF(Tilgung[[#This Row],[Zahlung
Datum]]="",0,INDEX(Tilgung[], ROW()-4,8)))</f>
        <v>185180.39383985658</v>
      </c>
      <c r="E59" s="7">
        <f ca="1">IF(EingegebeneWerte,IF(ROW()-ROW(Tilgung[[#Headers],[Zins]])=1,-IPMT(ZinsSatz/12,1,DauerDerHypothek
-ROWS($C$4:C59)+1,Tilgung[[#This Row],[Anfangs-
saldo]]),IFERROR(-IPMT(ZinsSatz/12,1,Tilgung[[#This Row],[Anz.
verbleibend]],D60),0)),0)</f>
        <v>770.32639820068766</v>
      </c>
      <c r="F59" s="7">
        <f ca="1">IFERROR(IF(AND(EingegebeneWerte,Tilgung[[#This Row],[Zahlung
Datum]]
&lt;&gt;""),-PPMT(ZinsSatz/12,1,DauerDerHypothek-ROWS($C$4:C59)+1,Tilgung[[#This Row],[Anfangs-
saldo]]),""),0)</f>
        <v>302.0582716915419</v>
      </c>
      <c r="G59" s="7">
        <f ca="1">IF(Tilgung[[#This Row],[Zahlung
Datum]]="",0,GrundsteuerBetrag)</f>
        <v>375</v>
      </c>
      <c r="H59" s="7">
        <f ca="1">IF(Tilgung[[#This Row],[Zahlung
Datum]]="",0,Tilgung[[#This Row],[Zins]]+Tilgung[[#This Row],[Kapital]]+Tilgung[[#This Row],[Grundbesitz
Steuer]])</f>
        <v>1447.3846698922296</v>
      </c>
      <c r="I59" s="7">
        <f ca="1">IF(Tilgung[[#This Row],[Zahlung
Datum]]="",0,Tilgung[[#This Row],[Anfangs-
saldo]]-Tilgung[[#This Row],[Kapital]])</f>
        <v>184878.33556816503</v>
      </c>
      <c r="J59" s="8">
        <f ca="1">IF(Tilgung[[#This Row],[End-
saldo]]&gt;0,LetzteZeile-ROW(),0)</f>
        <v>304</v>
      </c>
    </row>
    <row r="60" spans="2:10" ht="15" customHeight="1" x14ac:dyDescent="0.35">
      <c r="B60" s="8">
        <f>ROWS($B$4:B60)</f>
        <v>57</v>
      </c>
      <c r="C60" s="9">
        <f ca="1">IF(EingegebeneWerte,IF(Tilgung[[#This Row],[Nr.]]&lt;=DauerDerHypothek,IF(ROW()-ROW(Tilgung[[#Headers],[Zahlung
Datum]])=1,DarlehenStart,IF(I59&gt;0,EDATE(C59,1),"")),""),"")</f>
        <v>46121</v>
      </c>
      <c r="D60" s="7">
        <f ca="1">IF(ROW()-ROW(Tilgung[[#Headers],[Anfangs-
saldo]])=1,DarlehensBetrag,IF(Tilgung[[#This Row],[Zahlung
Datum]]="",0,INDEX(Tilgung[], ROW()-4,8)))</f>
        <v>184878.33556816503</v>
      </c>
      <c r="E60" s="7">
        <f ca="1">IF(EingegebeneWerte,IF(ROW()-ROW(Tilgung[[#Headers],[Zins]])=1,-IPMT(ZinsSatz/12,1,DauerDerHypothek
-ROWS($C$4:C60)+1,Tilgung[[#This Row],[Anfangs-
saldo]]),IFERROR(-IPMT(ZinsSatz/12,1,Tilgung[[#This Row],[Anz.
verbleibend]],D61),0)),0)</f>
        <v>769.06257800142271</v>
      </c>
      <c r="F60" s="7">
        <f ca="1">IFERROR(IF(AND(EingegebeneWerte,Tilgung[[#This Row],[Zahlung
Datum]]
&lt;&gt;""),-PPMT(ZinsSatz/12,1,DauerDerHypothek-ROWS($C$4:C60)+1,Tilgung[[#This Row],[Anfangs-
saldo]]),""),0)</f>
        <v>303.31684782359002</v>
      </c>
      <c r="G60" s="7">
        <f ca="1">IF(Tilgung[[#This Row],[Zahlung
Datum]]="",0,GrundsteuerBetrag)</f>
        <v>375</v>
      </c>
      <c r="H60" s="7">
        <f ca="1">IF(Tilgung[[#This Row],[Zahlung
Datum]]="",0,Tilgung[[#This Row],[Zins]]+Tilgung[[#This Row],[Kapital]]+Tilgung[[#This Row],[Grundbesitz
Steuer]])</f>
        <v>1447.3794258250127</v>
      </c>
      <c r="I60" s="7">
        <f ca="1">IF(Tilgung[[#This Row],[Zahlung
Datum]]="",0,Tilgung[[#This Row],[Anfangs-
saldo]]-Tilgung[[#This Row],[Kapital]])</f>
        <v>184575.01872034144</v>
      </c>
      <c r="J60" s="8">
        <f ca="1">IF(Tilgung[[#This Row],[End-
saldo]]&gt;0,LetzteZeile-ROW(),0)</f>
        <v>303</v>
      </c>
    </row>
    <row r="61" spans="2:10" ht="15" customHeight="1" x14ac:dyDescent="0.35">
      <c r="B61" s="8">
        <f>ROWS($B$4:B61)</f>
        <v>58</v>
      </c>
      <c r="C61" s="9">
        <f ca="1">IF(EingegebeneWerte,IF(Tilgung[[#This Row],[Nr.]]&lt;=DauerDerHypothek,IF(ROW()-ROW(Tilgung[[#Headers],[Zahlung
Datum]])=1,DarlehenStart,IF(I60&gt;0,EDATE(C60,1),"")),""),"")</f>
        <v>46151</v>
      </c>
      <c r="D61" s="7">
        <f ca="1">IF(ROW()-ROW(Tilgung[[#Headers],[Anfangs-
saldo]])=1,DarlehensBetrag,IF(Tilgung[[#This Row],[Zahlung
Datum]]="",0,INDEX(Tilgung[], ROW()-4,8)))</f>
        <v>184575.01872034144</v>
      </c>
      <c r="E61" s="7">
        <f ca="1">IF(EingegebeneWerte,IF(ROW()-ROW(Tilgung[[#Headers],[Zins]])=1,-IPMT(ZinsSatz/12,1,DauerDerHypothek
-ROWS($C$4:C61)+1,Tilgung[[#This Row],[Anfangs-
saldo]]),IFERROR(-IPMT(ZinsSatz/12,1,Tilgung[[#This Row],[Anz.
verbleibend]],D62),0)),0)</f>
        <v>767.79349188466074</v>
      </c>
      <c r="F61" s="7">
        <f ca="1">IFERROR(IF(AND(EingegebeneWerte,Tilgung[[#This Row],[Zahlung
Datum]]
&lt;&gt;""),-PPMT(ZinsSatz/12,1,DauerDerHypothek-ROWS($C$4:C61)+1,Tilgung[[#This Row],[Anfangs-
saldo]]),""),0)</f>
        <v>304.58066802285504</v>
      </c>
      <c r="G61" s="7">
        <f ca="1">IF(Tilgung[[#This Row],[Zahlung
Datum]]="",0,GrundsteuerBetrag)</f>
        <v>375</v>
      </c>
      <c r="H61" s="7">
        <f ca="1">IF(Tilgung[[#This Row],[Zahlung
Datum]]="",0,Tilgung[[#This Row],[Zins]]+Tilgung[[#This Row],[Kapital]]+Tilgung[[#This Row],[Grundbesitz
Steuer]])</f>
        <v>1447.3741599075158</v>
      </c>
      <c r="I61" s="7">
        <f ca="1">IF(Tilgung[[#This Row],[Zahlung
Datum]]="",0,Tilgung[[#This Row],[Anfangs-
saldo]]-Tilgung[[#This Row],[Kapital]])</f>
        <v>184270.43805231858</v>
      </c>
      <c r="J61" s="8">
        <f ca="1">IF(Tilgung[[#This Row],[End-
saldo]]&gt;0,LetzteZeile-ROW(),0)</f>
        <v>302</v>
      </c>
    </row>
    <row r="62" spans="2:10" ht="15" customHeight="1" x14ac:dyDescent="0.35">
      <c r="B62" s="8">
        <f>ROWS($B$4:B62)</f>
        <v>59</v>
      </c>
      <c r="C62" s="9">
        <f ca="1">IF(EingegebeneWerte,IF(Tilgung[[#This Row],[Nr.]]&lt;=DauerDerHypothek,IF(ROW()-ROW(Tilgung[[#Headers],[Zahlung
Datum]])=1,DarlehenStart,IF(I61&gt;0,EDATE(C61,1),"")),""),"")</f>
        <v>46182</v>
      </c>
      <c r="D62" s="7">
        <f ca="1">IF(ROW()-ROW(Tilgung[[#Headers],[Anfangs-
saldo]])=1,DarlehensBetrag,IF(Tilgung[[#This Row],[Zahlung
Datum]]="",0,INDEX(Tilgung[], ROW()-4,8)))</f>
        <v>184270.43805231858</v>
      </c>
      <c r="E62" s="7">
        <f ca="1">IF(EingegebeneWerte,IF(ROW()-ROW(Tilgung[[#Headers],[Zins]])=1,-IPMT(ZinsSatz/12,1,DauerDerHypothek
-ROWS($C$4:C62)+1,Tilgung[[#This Row],[Anfangs-
saldo]]),IFERROR(-IPMT(ZinsSatz/12,1,Tilgung[[#This Row],[Anz.
verbleibend]],D63),0)),0)</f>
        <v>766.51911790907911</v>
      </c>
      <c r="F62" s="7">
        <f ca="1">IFERROR(IF(AND(EingegebeneWerte,Tilgung[[#This Row],[Zahlung
Datum]]
&lt;&gt;""),-PPMT(ZinsSatz/12,1,DauerDerHypothek-ROWS($C$4:C62)+1,Tilgung[[#This Row],[Anfangs-
saldo]]),""),0)</f>
        <v>305.84975413961683</v>
      </c>
      <c r="G62" s="7">
        <f ca="1">IF(Tilgung[[#This Row],[Zahlung
Datum]]="",0,GrundsteuerBetrag)</f>
        <v>375</v>
      </c>
      <c r="H62" s="7">
        <f ca="1">IF(Tilgung[[#This Row],[Zahlung
Datum]]="",0,Tilgung[[#This Row],[Zins]]+Tilgung[[#This Row],[Kapital]]+Tilgung[[#This Row],[Grundbesitz
Steuer]])</f>
        <v>1447.3688720486959</v>
      </c>
      <c r="I62" s="7">
        <f ca="1">IF(Tilgung[[#This Row],[Zahlung
Datum]]="",0,Tilgung[[#This Row],[Anfangs-
saldo]]-Tilgung[[#This Row],[Kapital]])</f>
        <v>183964.58829817898</v>
      </c>
      <c r="J62" s="8">
        <f ca="1">IF(Tilgung[[#This Row],[End-
saldo]]&gt;0,LetzteZeile-ROW(),0)</f>
        <v>301</v>
      </c>
    </row>
    <row r="63" spans="2:10" ht="15" customHeight="1" x14ac:dyDescent="0.35">
      <c r="B63" s="8">
        <f>ROWS($B$4:B63)</f>
        <v>60</v>
      </c>
      <c r="C63" s="9">
        <f ca="1">IF(EingegebeneWerte,IF(Tilgung[[#This Row],[Nr.]]&lt;=DauerDerHypothek,IF(ROW()-ROW(Tilgung[[#Headers],[Zahlung
Datum]])=1,DarlehenStart,IF(I62&gt;0,EDATE(C62,1),"")),""),"")</f>
        <v>46212</v>
      </c>
      <c r="D63" s="7">
        <f ca="1">IF(ROW()-ROW(Tilgung[[#Headers],[Anfangs-
saldo]])=1,DarlehensBetrag,IF(Tilgung[[#This Row],[Zahlung
Datum]]="",0,INDEX(Tilgung[], ROW()-4,8)))</f>
        <v>183964.58829817898</v>
      </c>
      <c r="E63" s="7">
        <f ca="1">IF(EingegebeneWerte,IF(ROW()-ROW(Tilgung[[#Headers],[Zins]])=1,-IPMT(ZinsSatz/12,1,DauerDerHypothek
-ROWS($C$4:C63)+1,Tilgung[[#This Row],[Anfangs-
saldo]]),IFERROR(-IPMT(ZinsSatz/12,1,Tilgung[[#This Row],[Anz.
verbleibend]],D64),0)),0)</f>
        <v>765.23943404193244</v>
      </c>
      <c r="F63" s="7">
        <f ca="1">IFERROR(IF(AND(EingegebeneWerte,Tilgung[[#This Row],[Zahlung
Datum]]
&lt;&gt;""),-PPMT(ZinsSatz/12,1,DauerDerHypothek-ROWS($C$4:C63)+1,Tilgung[[#This Row],[Anfangs-
saldo]]),""),0)</f>
        <v>307.12412811519863</v>
      </c>
      <c r="G63" s="7">
        <f ca="1">IF(Tilgung[[#This Row],[Zahlung
Datum]]="",0,GrundsteuerBetrag)</f>
        <v>375</v>
      </c>
      <c r="H63" s="7">
        <f ca="1">IF(Tilgung[[#This Row],[Zahlung
Datum]]="",0,Tilgung[[#This Row],[Zins]]+Tilgung[[#This Row],[Kapital]]+Tilgung[[#This Row],[Grundbesitz
Steuer]])</f>
        <v>1447.3635621571311</v>
      </c>
      <c r="I63" s="7">
        <f ca="1">IF(Tilgung[[#This Row],[Zahlung
Datum]]="",0,Tilgung[[#This Row],[Anfangs-
saldo]]-Tilgung[[#This Row],[Kapital]])</f>
        <v>183657.46417006379</v>
      </c>
      <c r="J63" s="8">
        <f ca="1">IF(Tilgung[[#This Row],[End-
saldo]]&gt;0,LetzteZeile-ROW(),0)</f>
        <v>300</v>
      </c>
    </row>
    <row r="64" spans="2:10" ht="15" customHeight="1" x14ac:dyDescent="0.35">
      <c r="B64" s="8">
        <f>ROWS($B$4:B64)</f>
        <v>61</v>
      </c>
      <c r="C64" s="9">
        <f ca="1">IF(EingegebeneWerte,IF(Tilgung[[#This Row],[Nr.]]&lt;=DauerDerHypothek,IF(ROW()-ROW(Tilgung[[#Headers],[Zahlung
Datum]])=1,DarlehenStart,IF(I63&gt;0,EDATE(C63,1),"")),""),"")</f>
        <v>46243</v>
      </c>
      <c r="D64" s="7">
        <f ca="1">IF(ROW()-ROW(Tilgung[[#Headers],[Anfangs-
saldo]])=1,DarlehensBetrag,IF(Tilgung[[#This Row],[Zahlung
Datum]]="",0,INDEX(Tilgung[], ROW()-4,8)))</f>
        <v>183657.46417006379</v>
      </c>
      <c r="E64" s="7">
        <f ca="1">IF(EingegebeneWerte,IF(ROW()-ROW(Tilgung[[#Headers],[Zins]])=1,-IPMT(ZinsSatz/12,1,DauerDerHypothek
-ROWS($C$4:C64)+1,Tilgung[[#This Row],[Anfangs-
saldo]]),IFERROR(-IPMT(ZinsSatz/12,1,Tilgung[[#This Row],[Anz.
verbleibend]],D65),0)),0)</f>
        <v>763.95441815867275</v>
      </c>
      <c r="F64" s="7">
        <f ca="1">IFERROR(IF(AND(EingegebeneWerte,Tilgung[[#This Row],[Zahlung
Datum]]
&lt;&gt;""),-PPMT(ZinsSatz/12,1,DauerDerHypothek-ROWS($C$4:C64)+1,Tilgung[[#This Row],[Anfangs-
saldo]]),""),0)</f>
        <v>308.4038119823453</v>
      </c>
      <c r="G64" s="7">
        <f ca="1">IF(Tilgung[[#This Row],[Zahlung
Datum]]="",0,GrundsteuerBetrag)</f>
        <v>375</v>
      </c>
      <c r="H64" s="7">
        <f ca="1">IF(Tilgung[[#This Row],[Zahlung
Datum]]="",0,Tilgung[[#This Row],[Zins]]+Tilgung[[#This Row],[Kapital]]+Tilgung[[#This Row],[Grundbesitz
Steuer]])</f>
        <v>1447.3582301410181</v>
      </c>
      <c r="I64" s="7">
        <f ca="1">IF(Tilgung[[#This Row],[Zahlung
Datum]]="",0,Tilgung[[#This Row],[Anfangs-
saldo]]-Tilgung[[#This Row],[Kapital]])</f>
        <v>183349.06035808145</v>
      </c>
      <c r="J64" s="8">
        <f ca="1">IF(Tilgung[[#This Row],[End-
saldo]]&gt;0,LetzteZeile-ROW(),0)</f>
        <v>299</v>
      </c>
    </row>
    <row r="65" spans="2:10" ht="15" customHeight="1" x14ac:dyDescent="0.35">
      <c r="B65" s="8">
        <f>ROWS($B$4:B65)</f>
        <v>62</v>
      </c>
      <c r="C65" s="9">
        <f ca="1">IF(EingegebeneWerte,IF(Tilgung[[#This Row],[Nr.]]&lt;=DauerDerHypothek,IF(ROW()-ROW(Tilgung[[#Headers],[Zahlung
Datum]])=1,DarlehenStart,IF(I64&gt;0,EDATE(C64,1),"")),""),"")</f>
        <v>46274</v>
      </c>
      <c r="D65" s="7">
        <f ca="1">IF(ROW()-ROW(Tilgung[[#Headers],[Anfangs-
saldo]])=1,DarlehensBetrag,IF(Tilgung[[#This Row],[Zahlung
Datum]]="",0,INDEX(Tilgung[], ROW()-4,8)))</f>
        <v>183349.06035808145</v>
      </c>
      <c r="E65" s="7">
        <f ca="1">IF(EingegebeneWerte,IF(ROW()-ROW(Tilgung[[#Headers],[Zins]])=1,-IPMT(ZinsSatz/12,1,DauerDerHypothek
-ROWS($C$4:C65)+1,Tilgung[[#This Row],[Anfangs-
saldo]]),IFERROR(-IPMT(ZinsSatz/12,1,Tilgung[[#This Row],[Anz.
verbleibend]],D66),0)),0)</f>
        <v>762.66404804256604</v>
      </c>
      <c r="F65" s="7">
        <f ca="1">IFERROR(IF(AND(EingegebeneWerte,Tilgung[[#This Row],[Zahlung
Datum]]
&lt;&gt;""),-PPMT(ZinsSatz/12,1,DauerDerHypothek-ROWS($C$4:C65)+1,Tilgung[[#This Row],[Anfangs-
saldo]]),""),0)</f>
        <v>309.68882786560511</v>
      </c>
      <c r="G65" s="7">
        <f ca="1">IF(Tilgung[[#This Row],[Zahlung
Datum]]="",0,GrundsteuerBetrag)</f>
        <v>375</v>
      </c>
      <c r="H65" s="7">
        <f ca="1">IF(Tilgung[[#This Row],[Zahlung
Datum]]="",0,Tilgung[[#This Row],[Zins]]+Tilgung[[#This Row],[Kapital]]+Tilgung[[#This Row],[Grundbesitz
Steuer]])</f>
        <v>1447.3528759081712</v>
      </c>
      <c r="I65" s="7">
        <f ca="1">IF(Tilgung[[#This Row],[Zahlung
Datum]]="",0,Tilgung[[#This Row],[Anfangs-
saldo]]-Tilgung[[#This Row],[Kapital]])</f>
        <v>183039.37153021584</v>
      </c>
      <c r="J65" s="8">
        <f ca="1">IF(Tilgung[[#This Row],[End-
saldo]]&gt;0,LetzteZeile-ROW(),0)</f>
        <v>298</v>
      </c>
    </row>
    <row r="66" spans="2:10" ht="15" customHeight="1" x14ac:dyDescent="0.35">
      <c r="B66" s="8">
        <f>ROWS($B$4:B66)</f>
        <v>63</v>
      </c>
      <c r="C66" s="9">
        <f ca="1">IF(EingegebeneWerte,IF(Tilgung[[#This Row],[Nr.]]&lt;=DauerDerHypothek,IF(ROW()-ROW(Tilgung[[#Headers],[Zahlung
Datum]])=1,DarlehenStart,IF(I65&gt;0,EDATE(C65,1),"")),""),"")</f>
        <v>46304</v>
      </c>
      <c r="D66" s="7">
        <f ca="1">IF(ROW()-ROW(Tilgung[[#Headers],[Anfangs-
saldo]])=1,DarlehensBetrag,IF(Tilgung[[#This Row],[Zahlung
Datum]]="",0,INDEX(Tilgung[], ROW()-4,8)))</f>
        <v>183039.37153021584</v>
      </c>
      <c r="E66" s="7">
        <f ca="1">IF(EingegebeneWerte,IF(ROW()-ROW(Tilgung[[#Headers],[Zins]])=1,-IPMT(ZinsSatz/12,1,DauerDerHypothek
-ROWS($C$4:C66)+1,Tilgung[[#This Row],[Anfangs-
saldo]]),IFERROR(-IPMT(ZinsSatz/12,1,Tilgung[[#This Row],[Anz.
verbleibend]],D67),0)),0)</f>
        <v>761.36830138430889</v>
      </c>
      <c r="F66" s="7">
        <f ca="1">IFERROR(IF(AND(EingegebeneWerte,Tilgung[[#This Row],[Zahlung
Datum]]
&lt;&gt;""),-PPMT(ZinsSatz/12,1,DauerDerHypothek-ROWS($C$4:C66)+1,Tilgung[[#This Row],[Anfangs-
saldo]]),""),0)</f>
        <v>310.97919798171176</v>
      </c>
      <c r="G66" s="7">
        <f ca="1">IF(Tilgung[[#This Row],[Zahlung
Datum]]="",0,GrundsteuerBetrag)</f>
        <v>375</v>
      </c>
      <c r="H66" s="7">
        <f ca="1">IF(Tilgung[[#This Row],[Zahlung
Datum]]="",0,Tilgung[[#This Row],[Zins]]+Tilgung[[#This Row],[Kapital]]+Tilgung[[#This Row],[Grundbesitz
Steuer]])</f>
        <v>1447.3474993660207</v>
      </c>
      <c r="I66" s="7">
        <f ca="1">IF(Tilgung[[#This Row],[Zahlung
Datum]]="",0,Tilgung[[#This Row],[Anfangs-
saldo]]-Tilgung[[#This Row],[Kapital]])</f>
        <v>182728.39233223413</v>
      </c>
      <c r="J66" s="8">
        <f ca="1">IF(Tilgung[[#This Row],[End-
saldo]]&gt;0,LetzteZeile-ROW(),0)</f>
        <v>297</v>
      </c>
    </row>
    <row r="67" spans="2:10" ht="15" customHeight="1" x14ac:dyDescent="0.35">
      <c r="B67" s="8">
        <f>ROWS($B$4:B67)</f>
        <v>64</v>
      </c>
      <c r="C67" s="9">
        <f ca="1">IF(EingegebeneWerte,IF(Tilgung[[#This Row],[Nr.]]&lt;=DauerDerHypothek,IF(ROW()-ROW(Tilgung[[#Headers],[Zahlung
Datum]])=1,DarlehenStart,IF(I66&gt;0,EDATE(C66,1),"")),""),"")</f>
        <v>46335</v>
      </c>
      <c r="D67" s="7">
        <f ca="1">IF(ROW()-ROW(Tilgung[[#Headers],[Anfangs-
saldo]])=1,DarlehensBetrag,IF(Tilgung[[#This Row],[Zahlung
Datum]]="",0,INDEX(Tilgung[], ROW()-4,8)))</f>
        <v>182728.39233223413</v>
      </c>
      <c r="E67" s="7">
        <f ca="1">IF(EingegebeneWerte,IF(ROW()-ROW(Tilgung[[#Headers],[Zins]])=1,-IPMT(ZinsSatz/12,1,DauerDerHypothek
-ROWS($C$4:C67)+1,Tilgung[[#This Row],[Anfangs-
saldo]]),IFERROR(-IPMT(ZinsSatz/12,1,Tilgung[[#This Row],[Anz.
verbleibend]],D68),0)),0)</f>
        <v>760.06715578164233</v>
      </c>
      <c r="F67" s="7">
        <f ca="1">IFERROR(IF(AND(EingegebeneWerte,Tilgung[[#This Row],[Zahlung
Datum]]
&lt;&gt;""),-PPMT(ZinsSatz/12,1,DauerDerHypothek-ROWS($C$4:C67)+1,Tilgung[[#This Row],[Anfangs-
saldo]]),""),0)</f>
        <v>312.27494463996885</v>
      </c>
      <c r="G67" s="7">
        <f ca="1">IF(Tilgung[[#This Row],[Zahlung
Datum]]="",0,GrundsteuerBetrag)</f>
        <v>375</v>
      </c>
      <c r="H67" s="7">
        <f ca="1">IF(Tilgung[[#This Row],[Zahlung
Datum]]="",0,Tilgung[[#This Row],[Zins]]+Tilgung[[#This Row],[Kapital]]+Tilgung[[#This Row],[Grundbesitz
Steuer]])</f>
        <v>1447.3421004216111</v>
      </c>
      <c r="I67" s="7">
        <f ca="1">IF(Tilgung[[#This Row],[Zahlung
Datum]]="",0,Tilgung[[#This Row],[Anfangs-
saldo]]-Tilgung[[#This Row],[Kapital]])</f>
        <v>182416.11738759416</v>
      </c>
      <c r="J67" s="8">
        <f ca="1">IF(Tilgung[[#This Row],[End-
saldo]]&gt;0,LetzteZeile-ROW(),0)</f>
        <v>296</v>
      </c>
    </row>
    <row r="68" spans="2:10" ht="15" customHeight="1" x14ac:dyDescent="0.35">
      <c r="B68" s="8">
        <f>ROWS($B$4:B68)</f>
        <v>65</v>
      </c>
      <c r="C68" s="9">
        <f ca="1">IF(EingegebeneWerte,IF(Tilgung[[#This Row],[Nr.]]&lt;=DauerDerHypothek,IF(ROW()-ROW(Tilgung[[#Headers],[Zahlung
Datum]])=1,DarlehenStart,IF(I67&gt;0,EDATE(C67,1),"")),""),"")</f>
        <v>46365</v>
      </c>
      <c r="D68" s="7">
        <f ca="1">IF(ROW()-ROW(Tilgung[[#Headers],[Anfangs-
saldo]])=1,DarlehensBetrag,IF(Tilgung[[#This Row],[Zahlung
Datum]]="",0,INDEX(Tilgung[], ROW()-4,8)))</f>
        <v>182416.11738759416</v>
      </c>
      <c r="E68" s="7">
        <f ca="1">IF(EingegebeneWerte,IF(ROW()-ROW(Tilgung[[#Headers],[Zins]])=1,-IPMT(ZinsSatz/12,1,DauerDerHypothek
-ROWS($C$4:C68)+1,Tilgung[[#This Row],[Anfangs-
saldo]]),IFERROR(-IPMT(ZinsSatz/12,1,Tilgung[[#This Row],[Anz.
verbleibend]],D69),0)),0)</f>
        <v>758.76058873896477</v>
      </c>
      <c r="F68" s="7">
        <f ca="1">IFERROR(IF(AND(EingegebeneWerte,Tilgung[[#This Row],[Zahlung
Datum]]
&lt;&gt;""),-PPMT(ZinsSatz/12,1,DauerDerHypothek-ROWS($C$4:C68)+1,Tilgung[[#This Row],[Anfangs-
saldo]]),""),0)</f>
        <v>313.57609024263536</v>
      </c>
      <c r="G68" s="7">
        <f ca="1">IF(Tilgung[[#This Row],[Zahlung
Datum]]="",0,GrundsteuerBetrag)</f>
        <v>375</v>
      </c>
      <c r="H68" s="7">
        <f ca="1">IF(Tilgung[[#This Row],[Zahlung
Datum]]="",0,Tilgung[[#This Row],[Zins]]+Tilgung[[#This Row],[Kapital]]+Tilgung[[#This Row],[Grundbesitz
Steuer]])</f>
        <v>1447.3366789816</v>
      </c>
      <c r="I68" s="7">
        <f ca="1">IF(Tilgung[[#This Row],[Zahlung
Datum]]="",0,Tilgung[[#This Row],[Anfangs-
saldo]]-Tilgung[[#This Row],[Kapital]])</f>
        <v>182102.54129735153</v>
      </c>
      <c r="J68" s="8">
        <f ca="1">IF(Tilgung[[#This Row],[End-
saldo]]&gt;0,LetzteZeile-ROW(),0)</f>
        <v>295</v>
      </c>
    </row>
    <row r="69" spans="2:10" ht="15" customHeight="1" x14ac:dyDescent="0.35">
      <c r="B69" s="8">
        <f>ROWS($B$4:B69)</f>
        <v>66</v>
      </c>
      <c r="C69" s="9">
        <f ca="1">IF(EingegebeneWerte,IF(Tilgung[[#This Row],[Nr.]]&lt;=DauerDerHypothek,IF(ROW()-ROW(Tilgung[[#Headers],[Zahlung
Datum]])=1,DarlehenStart,IF(I68&gt;0,EDATE(C68,1),"")),""),"")</f>
        <v>46396</v>
      </c>
      <c r="D69" s="7">
        <f ca="1">IF(ROW()-ROW(Tilgung[[#Headers],[Anfangs-
saldo]])=1,DarlehensBetrag,IF(Tilgung[[#This Row],[Zahlung
Datum]]="",0,INDEX(Tilgung[], ROW()-4,8)))</f>
        <v>182102.54129735153</v>
      </c>
      <c r="E69" s="7">
        <f ca="1">IF(EingegebeneWerte,IF(ROW()-ROW(Tilgung[[#Headers],[Zins]])=1,-IPMT(ZinsSatz/12,1,DauerDerHypothek
-ROWS($C$4:C69)+1,Tilgung[[#This Row],[Anfangs-
saldo]]),IFERROR(-IPMT(ZinsSatz/12,1,Tilgung[[#This Row],[Anz.
verbleibend]],D70),0)),0)</f>
        <v>757.44857766694258</v>
      </c>
      <c r="F69" s="7">
        <f ca="1">IFERROR(IF(AND(EingegebeneWerte,Tilgung[[#This Row],[Zahlung
Datum]]
&lt;&gt;""),-PPMT(ZinsSatz/12,1,DauerDerHypothek-ROWS($C$4:C69)+1,Tilgung[[#This Row],[Anfangs-
saldo]]),""),0)</f>
        <v>314.88265728531303</v>
      </c>
      <c r="G69" s="7">
        <f ca="1">IF(Tilgung[[#This Row],[Zahlung
Datum]]="",0,GrundsteuerBetrag)</f>
        <v>375</v>
      </c>
      <c r="H69" s="7">
        <f ca="1">IF(Tilgung[[#This Row],[Zahlung
Datum]]="",0,Tilgung[[#This Row],[Zins]]+Tilgung[[#This Row],[Kapital]]+Tilgung[[#This Row],[Grundbesitz
Steuer]])</f>
        <v>1447.3312349522557</v>
      </c>
      <c r="I69" s="7">
        <f ca="1">IF(Tilgung[[#This Row],[Zahlung
Datum]]="",0,Tilgung[[#This Row],[Anfangs-
saldo]]-Tilgung[[#This Row],[Kapital]])</f>
        <v>181787.65864006622</v>
      </c>
      <c r="J69" s="8">
        <f ca="1">IF(Tilgung[[#This Row],[End-
saldo]]&gt;0,LetzteZeile-ROW(),0)</f>
        <v>294</v>
      </c>
    </row>
    <row r="70" spans="2:10" ht="15" customHeight="1" x14ac:dyDescent="0.35">
      <c r="B70" s="8">
        <f>ROWS($B$4:B70)</f>
        <v>67</v>
      </c>
      <c r="C70" s="9">
        <f ca="1">IF(EingegebeneWerte,IF(Tilgung[[#This Row],[Nr.]]&lt;=DauerDerHypothek,IF(ROW()-ROW(Tilgung[[#Headers],[Zahlung
Datum]])=1,DarlehenStart,IF(I69&gt;0,EDATE(C69,1),"")),""),"")</f>
        <v>46427</v>
      </c>
      <c r="D70" s="7">
        <f ca="1">IF(ROW()-ROW(Tilgung[[#Headers],[Anfangs-
saldo]])=1,DarlehensBetrag,IF(Tilgung[[#This Row],[Zahlung
Datum]]="",0,INDEX(Tilgung[], ROW()-4,8)))</f>
        <v>181787.65864006622</v>
      </c>
      <c r="E70" s="7">
        <f ca="1">IF(EingegebeneWerte,IF(ROW()-ROW(Tilgung[[#Headers],[Zins]])=1,-IPMT(ZinsSatz/12,1,DauerDerHypothek
-ROWS($C$4:C70)+1,Tilgung[[#This Row],[Anfangs-
saldo]]),IFERROR(-IPMT(ZinsSatz/12,1,Tilgung[[#This Row],[Anz.
verbleibend]],D71),0)),0)</f>
        <v>756.13109988212034</v>
      </c>
      <c r="F70" s="7">
        <f ca="1">IFERROR(IF(AND(EingegebeneWerte,Tilgung[[#This Row],[Zahlung
Datum]]
&lt;&gt;""),-PPMT(ZinsSatz/12,1,DauerDerHypothek-ROWS($C$4:C70)+1,Tilgung[[#This Row],[Anfangs-
saldo]]),""),0)</f>
        <v>316.19466835733533</v>
      </c>
      <c r="G70" s="7">
        <f ca="1">IF(Tilgung[[#This Row],[Zahlung
Datum]]="",0,GrundsteuerBetrag)</f>
        <v>375</v>
      </c>
      <c r="H70" s="7">
        <f ca="1">IF(Tilgung[[#This Row],[Zahlung
Datum]]="",0,Tilgung[[#This Row],[Zins]]+Tilgung[[#This Row],[Kapital]]+Tilgung[[#This Row],[Grundbesitz
Steuer]])</f>
        <v>1447.3257682394556</v>
      </c>
      <c r="I70" s="7">
        <f ca="1">IF(Tilgung[[#This Row],[Zahlung
Datum]]="",0,Tilgung[[#This Row],[Anfangs-
saldo]]-Tilgung[[#This Row],[Kapital]])</f>
        <v>181471.46397170887</v>
      </c>
      <c r="J70" s="8">
        <f ca="1">IF(Tilgung[[#This Row],[End-
saldo]]&gt;0,LetzteZeile-ROW(),0)</f>
        <v>293</v>
      </c>
    </row>
    <row r="71" spans="2:10" ht="15" customHeight="1" x14ac:dyDescent="0.35">
      <c r="B71" s="8">
        <f>ROWS($B$4:B71)</f>
        <v>68</v>
      </c>
      <c r="C71" s="9">
        <f ca="1">IF(EingegebeneWerte,IF(Tilgung[[#This Row],[Nr.]]&lt;=DauerDerHypothek,IF(ROW()-ROW(Tilgung[[#Headers],[Zahlung
Datum]])=1,DarlehenStart,IF(I70&gt;0,EDATE(C70,1),"")),""),"")</f>
        <v>46455</v>
      </c>
      <c r="D71" s="7">
        <f ca="1">IF(ROW()-ROW(Tilgung[[#Headers],[Anfangs-
saldo]])=1,DarlehensBetrag,IF(Tilgung[[#This Row],[Zahlung
Datum]]="",0,INDEX(Tilgung[], ROW()-4,8)))</f>
        <v>181471.46397170887</v>
      </c>
      <c r="E71" s="7">
        <f ca="1">IF(EingegebeneWerte,IF(ROW()-ROW(Tilgung[[#Headers],[Zins]])=1,-IPMT(ZinsSatz/12,1,DauerDerHypothek
-ROWS($C$4:C71)+1,Tilgung[[#This Row],[Anfangs-
saldo]]),IFERROR(-IPMT(ZinsSatz/12,1,Tilgung[[#This Row],[Anz.
verbleibend]],D72),0)),0)</f>
        <v>754.80813260652792</v>
      </c>
      <c r="F71" s="7">
        <f ca="1">IFERROR(IF(AND(EingegebeneWerte,Tilgung[[#This Row],[Zahlung
Datum]]
&lt;&gt;""),-PPMT(ZinsSatz/12,1,DauerDerHypothek-ROWS($C$4:C71)+1,Tilgung[[#This Row],[Anfangs-
saldo]]),""),0)</f>
        <v>317.51214614215741</v>
      </c>
      <c r="G71" s="7">
        <f ca="1">IF(Tilgung[[#This Row],[Zahlung
Datum]]="",0,GrundsteuerBetrag)</f>
        <v>375</v>
      </c>
      <c r="H71" s="7">
        <f ca="1">IF(Tilgung[[#This Row],[Zahlung
Datum]]="",0,Tilgung[[#This Row],[Zins]]+Tilgung[[#This Row],[Kapital]]+Tilgung[[#This Row],[Grundbesitz
Steuer]])</f>
        <v>1447.3202787486853</v>
      </c>
      <c r="I71" s="7">
        <f ca="1">IF(Tilgung[[#This Row],[Zahlung
Datum]]="",0,Tilgung[[#This Row],[Anfangs-
saldo]]-Tilgung[[#This Row],[Kapital]])</f>
        <v>181153.95182556671</v>
      </c>
      <c r="J71" s="8">
        <f ca="1">IF(Tilgung[[#This Row],[End-
saldo]]&gt;0,LetzteZeile-ROW(),0)</f>
        <v>292</v>
      </c>
    </row>
    <row r="72" spans="2:10" ht="15" customHeight="1" x14ac:dyDescent="0.35">
      <c r="B72" s="8">
        <f>ROWS($B$4:B72)</f>
        <v>69</v>
      </c>
      <c r="C72" s="9">
        <f ca="1">IF(EingegebeneWerte,IF(Tilgung[[#This Row],[Nr.]]&lt;=DauerDerHypothek,IF(ROW()-ROW(Tilgung[[#Headers],[Zahlung
Datum]])=1,DarlehenStart,IF(I71&gt;0,EDATE(C71,1),"")),""),"")</f>
        <v>46486</v>
      </c>
      <c r="D72" s="7">
        <f ca="1">IF(ROW()-ROW(Tilgung[[#Headers],[Anfangs-
saldo]])=1,DarlehensBetrag,IF(Tilgung[[#This Row],[Zahlung
Datum]]="",0,INDEX(Tilgung[], ROW()-4,8)))</f>
        <v>181153.95182556671</v>
      </c>
      <c r="E72" s="7">
        <f ca="1">IF(EingegebeneWerte,IF(ROW()-ROW(Tilgung[[#Headers],[Zins]])=1,-IPMT(ZinsSatz/12,1,DauerDerHypothek
-ROWS($C$4:C72)+1,Tilgung[[#This Row],[Anfangs-
saldo]]),IFERROR(-IPMT(ZinsSatz/12,1,Tilgung[[#This Row],[Anz.
verbleibend]],D73),0)),0)</f>
        <v>753.47965296728739</v>
      </c>
      <c r="F72" s="7">
        <f ca="1">IFERROR(IF(AND(EingegebeneWerte,Tilgung[[#This Row],[Zahlung
Datum]]
&lt;&gt;""),-PPMT(ZinsSatz/12,1,DauerDerHypothek-ROWS($C$4:C72)+1,Tilgung[[#This Row],[Anfangs-
saldo]]),""),0)</f>
        <v>318.83511341774988</v>
      </c>
      <c r="G72" s="7">
        <f ca="1">IF(Tilgung[[#This Row],[Zahlung
Datum]]="",0,GrundsteuerBetrag)</f>
        <v>375</v>
      </c>
      <c r="H72" s="7">
        <f ca="1">IF(Tilgung[[#This Row],[Zahlung
Datum]]="",0,Tilgung[[#This Row],[Zins]]+Tilgung[[#This Row],[Kapital]]+Tilgung[[#This Row],[Grundbesitz
Steuer]])</f>
        <v>1447.3147663850373</v>
      </c>
      <c r="I72" s="7">
        <f ca="1">IF(Tilgung[[#This Row],[Zahlung
Datum]]="",0,Tilgung[[#This Row],[Anfangs-
saldo]]-Tilgung[[#This Row],[Kapital]])</f>
        <v>180835.11671214897</v>
      </c>
      <c r="J72" s="8">
        <f ca="1">IF(Tilgung[[#This Row],[End-
saldo]]&gt;0,LetzteZeile-ROW(),0)</f>
        <v>291</v>
      </c>
    </row>
    <row r="73" spans="2:10" ht="15" customHeight="1" x14ac:dyDescent="0.35">
      <c r="B73" s="8">
        <f>ROWS($B$4:B73)</f>
        <v>70</v>
      </c>
      <c r="C73" s="9">
        <f ca="1">IF(EingegebeneWerte,IF(Tilgung[[#This Row],[Nr.]]&lt;=DauerDerHypothek,IF(ROW()-ROW(Tilgung[[#Headers],[Zahlung
Datum]])=1,DarlehenStart,IF(I72&gt;0,EDATE(C72,1),"")),""),"")</f>
        <v>46516</v>
      </c>
      <c r="D73" s="7">
        <f ca="1">IF(ROW()-ROW(Tilgung[[#Headers],[Anfangs-
saldo]])=1,DarlehensBetrag,IF(Tilgung[[#This Row],[Zahlung
Datum]]="",0,INDEX(Tilgung[], ROW()-4,8)))</f>
        <v>180835.11671214897</v>
      </c>
      <c r="E73" s="7">
        <f ca="1">IF(EingegebeneWerte,IF(ROW()-ROW(Tilgung[[#Headers],[Zins]])=1,-IPMT(ZinsSatz/12,1,DauerDerHypothek
-ROWS($C$4:C73)+1,Tilgung[[#This Row],[Anfangs-
saldo]]),IFERROR(-IPMT(ZinsSatz/12,1,Tilgung[[#This Row],[Anz.
verbleibend]],D74),0)),0)</f>
        <v>752.14563799621658</v>
      </c>
      <c r="F73" s="7">
        <f ca="1">IFERROR(IF(AND(EingegebeneWerte,Tilgung[[#This Row],[Zahlung
Datum]]
&lt;&gt;""),-PPMT(ZinsSatz/12,1,DauerDerHypothek-ROWS($C$4:C73)+1,Tilgung[[#This Row],[Anfangs-
saldo]]),""),0)</f>
        <v>320.16359305699041</v>
      </c>
      <c r="G73" s="7">
        <f ca="1">IF(Tilgung[[#This Row],[Zahlung
Datum]]="",0,GrundsteuerBetrag)</f>
        <v>375</v>
      </c>
      <c r="H73" s="7">
        <f ca="1">IF(Tilgung[[#This Row],[Zahlung
Datum]]="",0,Tilgung[[#This Row],[Zins]]+Tilgung[[#This Row],[Kapital]]+Tilgung[[#This Row],[Grundbesitz
Steuer]])</f>
        <v>1447.309231053207</v>
      </c>
      <c r="I73" s="7">
        <f ca="1">IF(Tilgung[[#This Row],[Zahlung
Datum]]="",0,Tilgung[[#This Row],[Anfangs-
saldo]]-Tilgung[[#This Row],[Kapital]])</f>
        <v>180514.95311909198</v>
      </c>
      <c r="J73" s="8">
        <f ca="1">IF(Tilgung[[#This Row],[End-
saldo]]&gt;0,LetzteZeile-ROW(),0)</f>
        <v>290</v>
      </c>
    </row>
    <row r="74" spans="2:10" ht="15" customHeight="1" x14ac:dyDescent="0.35">
      <c r="B74" s="8">
        <f>ROWS($B$4:B74)</f>
        <v>71</v>
      </c>
      <c r="C74" s="9">
        <f ca="1">IF(EingegebeneWerte,IF(Tilgung[[#This Row],[Nr.]]&lt;=DauerDerHypothek,IF(ROW()-ROW(Tilgung[[#Headers],[Zahlung
Datum]])=1,DarlehenStart,IF(I73&gt;0,EDATE(C73,1),"")),""),"")</f>
        <v>46547</v>
      </c>
      <c r="D74" s="7">
        <f ca="1">IF(ROW()-ROW(Tilgung[[#Headers],[Anfangs-
saldo]])=1,DarlehensBetrag,IF(Tilgung[[#This Row],[Zahlung
Datum]]="",0,INDEX(Tilgung[], ROW()-4,8)))</f>
        <v>180514.95311909198</v>
      </c>
      <c r="E74" s="7">
        <f ca="1">IF(EingegebeneWerte,IF(ROW()-ROW(Tilgung[[#Headers],[Zins]])=1,-IPMT(ZinsSatz/12,1,DauerDerHypothek
-ROWS($C$4:C74)+1,Tilgung[[#This Row],[Anfangs-
saldo]]),IFERROR(-IPMT(ZinsSatz/12,1,Tilgung[[#This Row],[Anz.
verbleibend]],D75),0)),0)</f>
        <v>750.80606462943297</v>
      </c>
      <c r="F74" s="7">
        <f ca="1">IFERROR(IF(AND(EingegebeneWerte,Tilgung[[#This Row],[Zahlung
Datum]]
&lt;&gt;""),-PPMT(ZinsSatz/12,1,DauerDerHypothek-ROWS($C$4:C74)+1,Tilgung[[#This Row],[Anfangs-
saldo]]),""),0)</f>
        <v>321.49760802806122</v>
      </c>
      <c r="G74" s="7">
        <f ca="1">IF(Tilgung[[#This Row],[Zahlung
Datum]]="",0,GrundsteuerBetrag)</f>
        <v>375</v>
      </c>
      <c r="H74" s="7">
        <f ca="1">IF(Tilgung[[#This Row],[Zahlung
Datum]]="",0,Tilgung[[#This Row],[Zins]]+Tilgung[[#This Row],[Kapital]]+Tilgung[[#This Row],[Grundbesitz
Steuer]])</f>
        <v>1447.3036726574942</v>
      </c>
      <c r="I74" s="7">
        <f ca="1">IF(Tilgung[[#This Row],[Zahlung
Datum]]="",0,Tilgung[[#This Row],[Anfangs-
saldo]]-Tilgung[[#This Row],[Kapital]])</f>
        <v>180193.45551106392</v>
      </c>
      <c r="J74" s="8">
        <f ca="1">IF(Tilgung[[#This Row],[End-
saldo]]&gt;0,LetzteZeile-ROW(),0)</f>
        <v>289</v>
      </c>
    </row>
    <row r="75" spans="2:10" ht="15" customHeight="1" x14ac:dyDescent="0.35">
      <c r="B75" s="8">
        <f>ROWS($B$4:B75)</f>
        <v>72</v>
      </c>
      <c r="C75" s="9">
        <f ca="1">IF(EingegebeneWerte,IF(Tilgung[[#This Row],[Nr.]]&lt;=DauerDerHypothek,IF(ROW()-ROW(Tilgung[[#Headers],[Zahlung
Datum]])=1,DarlehenStart,IF(I74&gt;0,EDATE(C74,1),"")),""),"")</f>
        <v>46577</v>
      </c>
      <c r="D75" s="7">
        <f ca="1">IF(ROW()-ROW(Tilgung[[#Headers],[Anfangs-
saldo]])=1,DarlehensBetrag,IF(Tilgung[[#This Row],[Zahlung
Datum]]="",0,INDEX(Tilgung[], ROW()-4,8)))</f>
        <v>180193.45551106392</v>
      </c>
      <c r="E75" s="7">
        <f ca="1">IF(EingegebeneWerte,IF(ROW()-ROW(Tilgung[[#Headers],[Zins]])=1,-IPMT(ZinsSatz/12,1,DauerDerHypothek
-ROWS($C$4:C75)+1,Tilgung[[#This Row],[Anfangs-
saldo]]),IFERROR(-IPMT(ZinsSatz/12,1,Tilgung[[#This Row],[Anz.
verbleibend]],D76),0)),0)</f>
        <v>749.46090970695457</v>
      </c>
      <c r="F75" s="7">
        <f ca="1">IFERROR(IF(AND(EingegebeneWerte,Tilgung[[#This Row],[Zahlung
Datum]]
&lt;&gt;""),-PPMT(ZinsSatz/12,1,DauerDerHypothek-ROWS($C$4:C75)+1,Tilgung[[#This Row],[Anfangs-
saldo]]),""),0)</f>
        <v>322.83718139484472</v>
      </c>
      <c r="G75" s="7">
        <f ca="1">IF(Tilgung[[#This Row],[Zahlung
Datum]]="",0,GrundsteuerBetrag)</f>
        <v>375</v>
      </c>
      <c r="H75" s="7">
        <f ca="1">IF(Tilgung[[#This Row],[Zahlung
Datum]]="",0,Tilgung[[#This Row],[Zins]]+Tilgung[[#This Row],[Kapital]]+Tilgung[[#This Row],[Grundbesitz
Steuer]])</f>
        <v>1447.2980911017994</v>
      </c>
      <c r="I75" s="7">
        <f ca="1">IF(Tilgung[[#This Row],[Zahlung
Datum]]="",0,Tilgung[[#This Row],[Anfangs-
saldo]]-Tilgung[[#This Row],[Kapital]])</f>
        <v>179870.61832966909</v>
      </c>
      <c r="J75" s="8">
        <f ca="1">IF(Tilgung[[#This Row],[End-
saldo]]&gt;0,LetzteZeile-ROW(),0)</f>
        <v>288</v>
      </c>
    </row>
    <row r="76" spans="2:10" ht="15" customHeight="1" x14ac:dyDescent="0.35">
      <c r="B76" s="8">
        <f>ROWS($B$4:B76)</f>
        <v>73</v>
      </c>
      <c r="C76" s="9">
        <f ca="1">IF(EingegebeneWerte,IF(Tilgung[[#This Row],[Nr.]]&lt;=DauerDerHypothek,IF(ROW()-ROW(Tilgung[[#Headers],[Zahlung
Datum]])=1,DarlehenStart,IF(I75&gt;0,EDATE(C75,1),"")),""),"")</f>
        <v>46608</v>
      </c>
      <c r="D76" s="7">
        <f ca="1">IF(ROW()-ROW(Tilgung[[#Headers],[Anfangs-
saldo]])=1,DarlehensBetrag,IF(Tilgung[[#This Row],[Zahlung
Datum]]="",0,INDEX(Tilgung[], ROW()-4,8)))</f>
        <v>179870.61832966909</v>
      </c>
      <c r="E76" s="7">
        <f ca="1">IF(EingegebeneWerte,IF(ROW()-ROW(Tilgung[[#Headers],[Zins]])=1,-IPMT(ZinsSatz/12,1,DauerDerHypothek
-ROWS($C$4:C76)+1,Tilgung[[#This Row],[Anfangs-
saldo]]),IFERROR(-IPMT(ZinsSatz/12,1,Tilgung[[#This Row],[Anz.
verbleibend]],D77),0)),0)</f>
        <v>748.11014997229904</v>
      </c>
      <c r="F76" s="7">
        <f ca="1">IFERROR(IF(AND(EingegebeneWerte,Tilgung[[#This Row],[Zahlung
Datum]]
&lt;&gt;""),-PPMT(ZinsSatz/12,1,DauerDerHypothek-ROWS($C$4:C76)+1,Tilgung[[#This Row],[Anfangs-
saldo]]),""),0)</f>
        <v>324.18233631732335</v>
      </c>
      <c r="G76" s="7">
        <f ca="1">IF(Tilgung[[#This Row],[Zahlung
Datum]]="",0,GrundsteuerBetrag)</f>
        <v>375</v>
      </c>
      <c r="H76" s="7">
        <f ca="1">IF(Tilgung[[#This Row],[Zahlung
Datum]]="",0,Tilgung[[#This Row],[Zins]]+Tilgung[[#This Row],[Kapital]]+Tilgung[[#This Row],[Grundbesitz
Steuer]])</f>
        <v>1447.2924862896225</v>
      </c>
      <c r="I76" s="7">
        <f ca="1">IF(Tilgung[[#This Row],[Zahlung
Datum]]="",0,Tilgung[[#This Row],[Anfangs-
saldo]]-Tilgung[[#This Row],[Kapital]])</f>
        <v>179546.43599335177</v>
      </c>
      <c r="J76" s="8">
        <f ca="1">IF(Tilgung[[#This Row],[End-
saldo]]&gt;0,LetzteZeile-ROW(),0)</f>
        <v>287</v>
      </c>
    </row>
    <row r="77" spans="2:10" ht="15" customHeight="1" x14ac:dyDescent="0.35">
      <c r="B77" s="8">
        <f>ROWS($B$4:B77)</f>
        <v>74</v>
      </c>
      <c r="C77" s="9">
        <f ca="1">IF(EingegebeneWerte,IF(Tilgung[[#This Row],[Nr.]]&lt;=DauerDerHypothek,IF(ROW()-ROW(Tilgung[[#Headers],[Zahlung
Datum]])=1,DarlehenStart,IF(I76&gt;0,EDATE(C76,1),"")),""),"")</f>
        <v>46639</v>
      </c>
      <c r="D77" s="7">
        <f ca="1">IF(ROW()-ROW(Tilgung[[#Headers],[Anfangs-
saldo]])=1,DarlehensBetrag,IF(Tilgung[[#This Row],[Zahlung
Datum]]="",0,INDEX(Tilgung[], ROW()-4,8)))</f>
        <v>179546.43599335177</v>
      </c>
      <c r="E77" s="7">
        <f ca="1">IF(EingegebeneWerte,IF(ROW()-ROW(Tilgung[[#Headers],[Zins]])=1,-IPMT(ZinsSatz/12,1,DauerDerHypothek
-ROWS($C$4:C77)+1,Tilgung[[#This Row],[Anfangs-
saldo]]),IFERROR(-IPMT(ZinsSatz/12,1,Tilgung[[#This Row],[Anz.
verbleibend]],D78),0)),0)</f>
        <v>746.75376207208251</v>
      </c>
      <c r="F77" s="7">
        <f ca="1">IFERROR(IF(AND(EingegebeneWerte,Tilgung[[#This Row],[Zahlung
Datum]]
&lt;&gt;""),-PPMT(ZinsSatz/12,1,DauerDerHypothek-ROWS($C$4:C77)+1,Tilgung[[#This Row],[Anfangs-
saldo]]),""),0)</f>
        <v>325.53309605197876</v>
      </c>
      <c r="G77" s="7">
        <f ca="1">IF(Tilgung[[#This Row],[Zahlung
Datum]]="",0,GrundsteuerBetrag)</f>
        <v>375</v>
      </c>
      <c r="H77" s="7">
        <f ca="1">IF(Tilgung[[#This Row],[Zahlung
Datum]]="",0,Tilgung[[#This Row],[Zins]]+Tilgung[[#This Row],[Kapital]]+Tilgung[[#This Row],[Grundbesitz
Steuer]])</f>
        <v>1447.2868581240614</v>
      </c>
      <c r="I77" s="7">
        <f ca="1">IF(Tilgung[[#This Row],[Zahlung
Datum]]="",0,Tilgung[[#This Row],[Anfangs-
saldo]]-Tilgung[[#This Row],[Kapital]])</f>
        <v>179220.90289729979</v>
      </c>
      <c r="J77" s="8">
        <f ca="1">IF(Tilgung[[#This Row],[End-
saldo]]&gt;0,LetzteZeile-ROW(),0)</f>
        <v>286</v>
      </c>
    </row>
    <row r="78" spans="2:10" ht="15" customHeight="1" x14ac:dyDescent="0.35">
      <c r="B78" s="8">
        <f>ROWS($B$4:B78)</f>
        <v>75</v>
      </c>
      <c r="C78" s="9">
        <f ca="1">IF(EingegebeneWerte,IF(Tilgung[[#This Row],[Nr.]]&lt;=DauerDerHypothek,IF(ROW()-ROW(Tilgung[[#Headers],[Zahlung
Datum]])=1,DarlehenStart,IF(I77&gt;0,EDATE(C77,1),"")),""),"")</f>
        <v>46669</v>
      </c>
      <c r="D78" s="7">
        <f ca="1">IF(ROW()-ROW(Tilgung[[#Headers],[Anfangs-
saldo]])=1,DarlehensBetrag,IF(Tilgung[[#This Row],[Zahlung
Datum]]="",0,INDEX(Tilgung[], ROW()-4,8)))</f>
        <v>179220.90289729979</v>
      </c>
      <c r="E78" s="7">
        <f ca="1">IF(EingegebeneWerte,IF(ROW()-ROW(Tilgung[[#Headers],[Zins]])=1,-IPMT(ZinsSatz/12,1,DauerDerHypothek
-ROWS($C$4:C78)+1,Tilgung[[#This Row],[Anfangs-
saldo]]),IFERROR(-IPMT(ZinsSatz/12,1,Tilgung[[#This Row],[Anz.
verbleibend]],D79),0)),0)</f>
        <v>745.39172255561493</v>
      </c>
      <c r="F78" s="7">
        <f ca="1">IFERROR(IF(AND(EingegebeneWerte,Tilgung[[#This Row],[Zahlung
Datum]]
&lt;&gt;""),-PPMT(ZinsSatz/12,1,DauerDerHypothek-ROWS($C$4:C78)+1,Tilgung[[#This Row],[Anfangs-
saldo]]),""),0)</f>
        <v>326.88948395219546</v>
      </c>
      <c r="G78" s="7">
        <f ca="1">IF(Tilgung[[#This Row],[Zahlung
Datum]]="",0,GrundsteuerBetrag)</f>
        <v>375</v>
      </c>
      <c r="H78" s="7">
        <f ca="1">IF(Tilgung[[#This Row],[Zahlung
Datum]]="",0,Tilgung[[#This Row],[Zins]]+Tilgung[[#This Row],[Kapital]]+Tilgung[[#This Row],[Grundbesitz
Steuer]])</f>
        <v>1447.2812065078103</v>
      </c>
      <c r="I78" s="7">
        <f ca="1">IF(Tilgung[[#This Row],[Zahlung
Datum]]="",0,Tilgung[[#This Row],[Anfangs-
saldo]]-Tilgung[[#This Row],[Kapital]])</f>
        <v>178894.01341334759</v>
      </c>
      <c r="J78" s="8">
        <f ca="1">IF(Tilgung[[#This Row],[End-
saldo]]&gt;0,LetzteZeile-ROW(),0)</f>
        <v>285</v>
      </c>
    </row>
    <row r="79" spans="2:10" ht="15" customHeight="1" x14ac:dyDescent="0.35">
      <c r="B79" s="8">
        <f>ROWS($B$4:B79)</f>
        <v>76</v>
      </c>
      <c r="C79" s="9">
        <f ca="1">IF(EingegebeneWerte,IF(Tilgung[[#This Row],[Nr.]]&lt;=DauerDerHypothek,IF(ROW()-ROW(Tilgung[[#Headers],[Zahlung
Datum]])=1,DarlehenStart,IF(I78&gt;0,EDATE(C78,1),"")),""),"")</f>
        <v>46700</v>
      </c>
      <c r="D79" s="7">
        <f ca="1">IF(ROW()-ROW(Tilgung[[#Headers],[Anfangs-
saldo]])=1,DarlehensBetrag,IF(Tilgung[[#This Row],[Zahlung
Datum]]="",0,INDEX(Tilgung[], ROW()-4,8)))</f>
        <v>178894.01341334759</v>
      </c>
      <c r="E79" s="7">
        <f ca="1">IF(EingegebeneWerte,IF(ROW()-ROW(Tilgung[[#Headers],[Zins]])=1,-IPMT(ZinsSatz/12,1,DauerDerHypothek
-ROWS($C$4:C79)+1,Tilgung[[#This Row],[Anfangs-
saldo]]),IFERROR(-IPMT(ZinsSatz/12,1,Tilgung[[#This Row],[Anz.
verbleibend]],D80),0)),0)</f>
        <v>744.02400787449551</v>
      </c>
      <c r="F79" s="7">
        <f ca="1">IFERROR(IF(AND(EingegebeneWerte,Tilgung[[#This Row],[Zahlung
Datum]]
&lt;&gt;""),-PPMT(ZinsSatz/12,1,DauerDerHypothek-ROWS($C$4:C79)+1,Tilgung[[#This Row],[Anfangs-
saldo]]),""),0)</f>
        <v>328.25152346866287</v>
      </c>
      <c r="G79" s="7">
        <f ca="1">IF(Tilgung[[#This Row],[Zahlung
Datum]]="",0,GrundsteuerBetrag)</f>
        <v>375</v>
      </c>
      <c r="H79" s="7">
        <f ca="1">IF(Tilgung[[#This Row],[Zahlung
Datum]]="",0,Tilgung[[#This Row],[Zins]]+Tilgung[[#This Row],[Kapital]]+Tilgung[[#This Row],[Grundbesitz
Steuer]])</f>
        <v>1447.2755313431585</v>
      </c>
      <c r="I79" s="7">
        <f ca="1">IF(Tilgung[[#This Row],[Zahlung
Datum]]="",0,Tilgung[[#This Row],[Anfangs-
saldo]]-Tilgung[[#This Row],[Kapital]])</f>
        <v>178565.76188987892</v>
      </c>
      <c r="J79" s="8">
        <f ca="1">IF(Tilgung[[#This Row],[End-
saldo]]&gt;0,LetzteZeile-ROW(),0)</f>
        <v>284</v>
      </c>
    </row>
    <row r="80" spans="2:10" ht="15" customHeight="1" x14ac:dyDescent="0.35">
      <c r="B80" s="8">
        <f>ROWS($B$4:B80)</f>
        <v>77</v>
      </c>
      <c r="C80" s="9">
        <f ca="1">IF(EingegebeneWerte,IF(Tilgung[[#This Row],[Nr.]]&lt;=DauerDerHypothek,IF(ROW()-ROW(Tilgung[[#Headers],[Zahlung
Datum]])=1,DarlehenStart,IF(I79&gt;0,EDATE(C79,1),"")),""),"")</f>
        <v>46730</v>
      </c>
      <c r="D80" s="7">
        <f ca="1">IF(ROW()-ROW(Tilgung[[#Headers],[Anfangs-
saldo]])=1,DarlehensBetrag,IF(Tilgung[[#This Row],[Zahlung
Datum]]="",0,INDEX(Tilgung[], ROW()-4,8)))</f>
        <v>178565.76188987892</v>
      </c>
      <c r="E80" s="7">
        <f ca="1">IF(EingegebeneWerte,IF(ROW()-ROW(Tilgung[[#Headers],[Zins]])=1,-IPMT(ZinsSatz/12,1,DauerDerHypothek
-ROWS($C$4:C80)+1,Tilgung[[#This Row],[Anfangs-
saldo]]),IFERROR(-IPMT(ZinsSatz/12,1,Tilgung[[#This Row],[Anz.
verbleibend]],D81),0)),0)</f>
        <v>742.65059438220476</v>
      </c>
      <c r="F80" s="7">
        <f ca="1">IFERROR(IF(AND(EingegebeneWerte,Tilgung[[#This Row],[Zahlung
Datum]]
&lt;&gt;""),-PPMT(ZinsSatz/12,1,DauerDerHypothek-ROWS($C$4:C80)+1,Tilgung[[#This Row],[Anfangs-
saldo]]),""),0)</f>
        <v>329.61923814978235</v>
      </c>
      <c r="G80" s="7">
        <f ca="1">IF(Tilgung[[#This Row],[Zahlung
Datum]]="",0,GrundsteuerBetrag)</f>
        <v>375</v>
      </c>
      <c r="H80" s="7">
        <f ca="1">IF(Tilgung[[#This Row],[Zahlung
Datum]]="",0,Tilgung[[#This Row],[Zins]]+Tilgung[[#This Row],[Kapital]]+Tilgung[[#This Row],[Grundbesitz
Steuer]])</f>
        <v>1447.269832531987</v>
      </c>
      <c r="I80" s="7">
        <f ca="1">IF(Tilgung[[#This Row],[Zahlung
Datum]]="",0,Tilgung[[#This Row],[Anfangs-
saldo]]-Tilgung[[#This Row],[Kapital]])</f>
        <v>178236.14265172914</v>
      </c>
      <c r="J80" s="8">
        <f ca="1">IF(Tilgung[[#This Row],[End-
saldo]]&gt;0,LetzteZeile-ROW(),0)</f>
        <v>283</v>
      </c>
    </row>
    <row r="81" spans="2:10" ht="15" customHeight="1" x14ac:dyDescent="0.35">
      <c r="B81" s="8">
        <f>ROWS($B$4:B81)</f>
        <v>78</v>
      </c>
      <c r="C81" s="9">
        <f ca="1">IF(EingegebeneWerte,IF(Tilgung[[#This Row],[Nr.]]&lt;=DauerDerHypothek,IF(ROW()-ROW(Tilgung[[#Headers],[Zahlung
Datum]])=1,DarlehenStart,IF(I80&gt;0,EDATE(C80,1),"")),""),"")</f>
        <v>46761</v>
      </c>
      <c r="D81" s="7">
        <f ca="1">IF(ROW()-ROW(Tilgung[[#Headers],[Anfangs-
saldo]])=1,DarlehensBetrag,IF(Tilgung[[#This Row],[Zahlung
Datum]]="",0,INDEX(Tilgung[], ROW()-4,8)))</f>
        <v>178236.14265172914</v>
      </c>
      <c r="E81" s="7">
        <f ca="1">IF(EingegebeneWerte,IF(ROW()-ROW(Tilgung[[#Headers],[Zins]])=1,-IPMT(ZinsSatz/12,1,DauerDerHypothek
-ROWS($C$4:C81)+1,Tilgung[[#This Row],[Anfangs-
saldo]]),IFERROR(-IPMT(ZinsSatz/12,1,Tilgung[[#This Row],[Anz.
verbleibend]],D82),0)),0)</f>
        <v>741.27145833369616</v>
      </c>
      <c r="F81" s="7">
        <f ca="1">IFERROR(IF(AND(EingegebeneWerte,Tilgung[[#This Row],[Zahlung
Datum]]
&lt;&gt;""),-PPMT(ZinsSatz/12,1,DauerDerHypothek-ROWS($C$4:C81)+1,Tilgung[[#This Row],[Anfangs-
saldo]]),""),0)</f>
        <v>330.99265164207299</v>
      </c>
      <c r="G81" s="7">
        <f ca="1">IF(Tilgung[[#This Row],[Zahlung
Datum]]="",0,GrundsteuerBetrag)</f>
        <v>375</v>
      </c>
      <c r="H81" s="7">
        <f ca="1">IF(Tilgung[[#This Row],[Zahlung
Datum]]="",0,Tilgung[[#This Row],[Zins]]+Tilgung[[#This Row],[Kapital]]+Tilgung[[#This Row],[Grundbesitz
Steuer]])</f>
        <v>1447.2641099757691</v>
      </c>
      <c r="I81" s="7">
        <f ca="1">IF(Tilgung[[#This Row],[Zahlung
Datum]]="",0,Tilgung[[#This Row],[Anfangs-
saldo]]-Tilgung[[#This Row],[Kapital]])</f>
        <v>177905.15000008707</v>
      </c>
      <c r="J81" s="8">
        <f ca="1">IF(Tilgung[[#This Row],[End-
saldo]]&gt;0,LetzteZeile-ROW(),0)</f>
        <v>282</v>
      </c>
    </row>
    <row r="82" spans="2:10" ht="15" customHeight="1" x14ac:dyDescent="0.35">
      <c r="B82" s="8">
        <f>ROWS($B$4:B82)</f>
        <v>79</v>
      </c>
      <c r="C82" s="9">
        <f ca="1">IF(EingegebeneWerte,IF(Tilgung[[#This Row],[Nr.]]&lt;=DauerDerHypothek,IF(ROW()-ROW(Tilgung[[#Headers],[Zahlung
Datum]])=1,DarlehenStart,IF(I81&gt;0,EDATE(C81,1),"")),""),"")</f>
        <v>46792</v>
      </c>
      <c r="D82" s="7">
        <f ca="1">IF(ROW()-ROW(Tilgung[[#Headers],[Anfangs-
saldo]])=1,DarlehensBetrag,IF(Tilgung[[#This Row],[Zahlung
Datum]]="",0,INDEX(Tilgung[], ROW()-4,8)))</f>
        <v>177905.15000008707</v>
      </c>
      <c r="E82" s="7">
        <f ca="1">IF(EingegebeneWerte,IF(ROW()-ROW(Tilgung[[#Headers],[Zins]])=1,-IPMT(ZinsSatz/12,1,DauerDerHypothek
-ROWS($C$4:C82)+1,Tilgung[[#This Row],[Anfangs-
saldo]]),IFERROR(-IPMT(ZinsSatz/12,1,Tilgung[[#This Row],[Anz.
verbleibend]],D83),0)),0)</f>
        <v>739.8865758849854</v>
      </c>
      <c r="F82" s="7">
        <f ca="1">IFERROR(IF(AND(EingegebeneWerte,Tilgung[[#This Row],[Zahlung
Datum]]
&lt;&gt;""),-PPMT(ZinsSatz/12,1,DauerDerHypothek-ROWS($C$4:C82)+1,Tilgung[[#This Row],[Anfangs-
saldo]]),""),0)</f>
        <v>332.37178769058164</v>
      </c>
      <c r="G82" s="7">
        <f ca="1">IF(Tilgung[[#This Row],[Zahlung
Datum]]="",0,GrundsteuerBetrag)</f>
        <v>375</v>
      </c>
      <c r="H82" s="7">
        <f ca="1">IF(Tilgung[[#This Row],[Zahlung
Datum]]="",0,Tilgung[[#This Row],[Zins]]+Tilgung[[#This Row],[Kapital]]+Tilgung[[#This Row],[Grundbesitz
Steuer]])</f>
        <v>1447.258363575567</v>
      </c>
      <c r="I82" s="7">
        <f ca="1">IF(Tilgung[[#This Row],[Zahlung
Datum]]="",0,Tilgung[[#This Row],[Anfangs-
saldo]]-Tilgung[[#This Row],[Kapital]])</f>
        <v>177572.77821239649</v>
      </c>
      <c r="J82" s="8">
        <f ca="1">IF(Tilgung[[#This Row],[End-
saldo]]&gt;0,LetzteZeile-ROW(),0)</f>
        <v>281</v>
      </c>
    </row>
    <row r="83" spans="2:10" ht="15" customHeight="1" x14ac:dyDescent="0.35">
      <c r="B83" s="8">
        <f>ROWS($B$4:B83)</f>
        <v>80</v>
      </c>
      <c r="C83" s="9">
        <f ca="1">IF(EingegebeneWerte,IF(Tilgung[[#This Row],[Nr.]]&lt;=DauerDerHypothek,IF(ROW()-ROW(Tilgung[[#Headers],[Zahlung
Datum]])=1,DarlehenStart,IF(I82&gt;0,EDATE(C82,1),"")),""),"")</f>
        <v>46821</v>
      </c>
      <c r="D83" s="7">
        <f ca="1">IF(ROW()-ROW(Tilgung[[#Headers],[Anfangs-
saldo]])=1,DarlehensBetrag,IF(Tilgung[[#This Row],[Zahlung
Datum]]="",0,INDEX(Tilgung[], ROW()-4,8)))</f>
        <v>177572.77821239649</v>
      </c>
      <c r="E83" s="7">
        <f ca="1">IF(EingegebeneWerte,IF(ROW()-ROW(Tilgung[[#Headers],[Zins]])=1,-IPMT(ZinsSatz/12,1,DauerDerHypothek
-ROWS($C$4:C83)+1,Tilgung[[#This Row],[Anfangs-
saldo]]),IFERROR(-IPMT(ZinsSatz/12,1,Tilgung[[#This Row],[Anz.
verbleibend]],D84),0)),0)</f>
        <v>738.49592309273828</v>
      </c>
      <c r="F83" s="7">
        <f ca="1">IFERROR(IF(AND(EingegebeneWerte,Tilgung[[#This Row],[Zahlung
Datum]]
&lt;&gt;""),-PPMT(ZinsSatz/12,1,DauerDerHypothek-ROWS($C$4:C83)+1,Tilgung[[#This Row],[Anfangs-
saldo]]),""),0)</f>
        <v>333.75667013929251</v>
      </c>
      <c r="G83" s="7">
        <f ca="1">IF(Tilgung[[#This Row],[Zahlung
Datum]]="",0,GrundsteuerBetrag)</f>
        <v>375</v>
      </c>
      <c r="H83" s="7">
        <f ca="1">IF(Tilgung[[#This Row],[Zahlung
Datum]]="",0,Tilgung[[#This Row],[Zins]]+Tilgung[[#This Row],[Kapital]]+Tilgung[[#This Row],[Grundbesitz
Steuer]])</f>
        <v>1447.2525932320309</v>
      </c>
      <c r="I83" s="7">
        <f ca="1">IF(Tilgung[[#This Row],[Zahlung
Datum]]="",0,Tilgung[[#This Row],[Anfangs-
saldo]]-Tilgung[[#This Row],[Kapital]])</f>
        <v>177239.02154225719</v>
      </c>
      <c r="J83" s="8">
        <f ca="1">IF(Tilgung[[#This Row],[End-
saldo]]&gt;0,LetzteZeile-ROW(),0)</f>
        <v>280</v>
      </c>
    </row>
    <row r="84" spans="2:10" ht="15" customHeight="1" x14ac:dyDescent="0.35">
      <c r="B84" s="8">
        <f>ROWS($B$4:B84)</f>
        <v>81</v>
      </c>
      <c r="C84" s="9">
        <f ca="1">IF(EingegebeneWerte,IF(Tilgung[[#This Row],[Nr.]]&lt;=DauerDerHypothek,IF(ROW()-ROW(Tilgung[[#Headers],[Zahlung
Datum]])=1,DarlehenStart,IF(I83&gt;0,EDATE(C83,1),"")),""),"")</f>
        <v>46852</v>
      </c>
      <c r="D84" s="7">
        <f ca="1">IF(ROW()-ROW(Tilgung[[#Headers],[Anfangs-
saldo]])=1,DarlehensBetrag,IF(Tilgung[[#This Row],[Zahlung
Datum]]="",0,INDEX(Tilgung[], ROW()-4,8)))</f>
        <v>177239.02154225719</v>
      </c>
      <c r="E84" s="7">
        <f ca="1">IF(EingegebeneWerte,IF(ROW()-ROW(Tilgung[[#Headers],[Zins]])=1,-IPMT(ZinsSatz/12,1,DauerDerHypothek
-ROWS($C$4:C84)+1,Tilgung[[#This Row],[Anfangs-
saldo]]),IFERROR(-IPMT(ZinsSatz/12,1,Tilgung[[#This Row],[Anz.
verbleibend]],D85),0)),0)</f>
        <v>737.09947591385696</v>
      </c>
      <c r="F84" s="7">
        <f ca="1">IFERROR(IF(AND(EingegebeneWerte,Tilgung[[#This Row],[Zahlung
Datum]]
&lt;&gt;""),-PPMT(ZinsSatz/12,1,DauerDerHypothek-ROWS($C$4:C84)+1,Tilgung[[#This Row],[Anfangs-
saldo]]),""),0)</f>
        <v>335.14732293153958</v>
      </c>
      <c r="G84" s="7">
        <f ca="1">IF(Tilgung[[#This Row],[Zahlung
Datum]]="",0,GrundsteuerBetrag)</f>
        <v>375</v>
      </c>
      <c r="H84" s="7">
        <f ca="1">IF(Tilgung[[#This Row],[Zahlung
Datum]]="",0,Tilgung[[#This Row],[Zins]]+Tilgung[[#This Row],[Kapital]]+Tilgung[[#This Row],[Grundbesitz
Steuer]])</f>
        <v>1447.2467988453966</v>
      </c>
      <c r="I84" s="7">
        <f ca="1">IF(Tilgung[[#This Row],[Zahlung
Datum]]="",0,Tilgung[[#This Row],[Anfangs-
saldo]]-Tilgung[[#This Row],[Kapital]])</f>
        <v>176903.87421932566</v>
      </c>
      <c r="J84" s="8">
        <f ca="1">IF(Tilgung[[#This Row],[End-
saldo]]&gt;0,LetzteZeile-ROW(),0)</f>
        <v>279</v>
      </c>
    </row>
    <row r="85" spans="2:10" ht="15" customHeight="1" x14ac:dyDescent="0.35">
      <c r="B85" s="8">
        <f>ROWS($B$4:B85)</f>
        <v>82</v>
      </c>
      <c r="C85" s="9">
        <f ca="1">IF(EingegebeneWerte,IF(Tilgung[[#This Row],[Nr.]]&lt;=DauerDerHypothek,IF(ROW()-ROW(Tilgung[[#Headers],[Zahlung
Datum]])=1,DarlehenStart,IF(I84&gt;0,EDATE(C84,1),"")),""),"")</f>
        <v>46882</v>
      </c>
      <c r="D85" s="7">
        <f ca="1">IF(ROW()-ROW(Tilgung[[#Headers],[Anfangs-
saldo]])=1,DarlehensBetrag,IF(Tilgung[[#This Row],[Zahlung
Datum]]="",0,INDEX(Tilgung[], ROW()-4,8)))</f>
        <v>176903.87421932566</v>
      </c>
      <c r="E85" s="7">
        <f ca="1">IF(EingegebeneWerte,IF(ROW()-ROW(Tilgung[[#Headers],[Zins]])=1,-IPMT(ZinsSatz/12,1,DauerDerHypothek
-ROWS($C$4:C85)+1,Tilgung[[#This Row],[Anfangs-
saldo]]),IFERROR(-IPMT(ZinsSatz/12,1,Tilgung[[#This Row],[Anz.
verbleibend]],D86),0)),0)</f>
        <v>735.69721020506358</v>
      </c>
      <c r="F85" s="7">
        <f ca="1">IFERROR(IF(AND(EingegebeneWerte,Tilgung[[#This Row],[Zahlung
Datum]]
&lt;&gt;""),-PPMT(ZinsSatz/12,1,DauerDerHypothek-ROWS($C$4:C85)+1,Tilgung[[#This Row],[Anfangs-
saldo]]),""),0)</f>
        <v>336.54377011042101</v>
      </c>
      <c r="G85" s="7">
        <f ca="1">IF(Tilgung[[#This Row],[Zahlung
Datum]]="",0,GrundsteuerBetrag)</f>
        <v>375</v>
      </c>
      <c r="H85" s="7">
        <f ca="1">IF(Tilgung[[#This Row],[Zahlung
Datum]]="",0,Tilgung[[#This Row],[Zins]]+Tilgung[[#This Row],[Kapital]]+Tilgung[[#This Row],[Grundbesitz
Steuer]])</f>
        <v>1447.2409803154846</v>
      </c>
      <c r="I85" s="7">
        <f ca="1">IF(Tilgung[[#This Row],[Zahlung
Datum]]="",0,Tilgung[[#This Row],[Anfangs-
saldo]]-Tilgung[[#This Row],[Kapital]])</f>
        <v>176567.33044921525</v>
      </c>
      <c r="J85" s="8">
        <f ca="1">IF(Tilgung[[#This Row],[End-
saldo]]&gt;0,LetzteZeile-ROW(),0)</f>
        <v>278</v>
      </c>
    </row>
    <row r="86" spans="2:10" ht="15" customHeight="1" x14ac:dyDescent="0.35">
      <c r="B86" s="8">
        <f>ROWS($B$4:B86)</f>
        <v>83</v>
      </c>
      <c r="C86" s="9">
        <f ca="1">IF(EingegebeneWerte,IF(Tilgung[[#This Row],[Nr.]]&lt;=DauerDerHypothek,IF(ROW()-ROW(Tilgung[[#Headers],[Zahlung
Datum]])=1,DarlehenStart,IF(I85&gt;0,EDATE(C85,1),"")),""),"")</f>
        <v>46913</v>
      </c>
      <c r="D86" s="7">
        <f ca="1">IF(ROW()-ROW(Tilgung[[#Headers],[Anfangs-
saldo]])=1,DarlehensBetrag,IF(Tilgung[[#This Row],[Zahlung
Datum]]="",0,INDEX(Tilgung[], ROW()-4,8)))</f>
        <v>176567.33044921525</v>
      </c>
      <c r="E86" s="7">
        <f ca="1">IF(EingegebeneWerte,IF(ROW()-ROW(Tilgung[[#Headers],[Zins]])=1,-IPMT(ZinsSatz/12,1,DauerDerHypothek
-ROWS($C$4:C86)+1,Tilgung[[#This Row],[Anfangs-
saldo]]),IFERROR(-IPMT(ZinsSatz/12,1,Tilgung[[#This Row],[Anz.
verbleibend]],D87),0)),0)</f>
        <v>734.28910172248345</v>
      </c>
      <c r="F86" s="7">
        <f ca="1">IFERROR(IF(AND(EingegebeneWerte,Tilgung[[#This Row],[Zahlung
Datum]]
&lt;&gt;""),-PPMT(ZinsSatz/12,1,DauerDerHypothek-ROWS($C$4:C86)+1,Tilgung[[#This Row],[Anfangs-
saldo]]),""),0)</f>
        <v>337.94603581921439</v>
      </c>
      <c r="G86" s="7">
        <f ca="1">IF(Tilgung[[#This Row],[Zahlung
Datum]]="",0,GrundsteuerBetrag)</f>
        <v>375</v>
      </c>
      <c r="H86" s="7">
        <f ca="1">IF(Tilgung[[#This Row],[Zahlung
Datum]]="",0,Tilgung[[#This Row],[Zins]]+Tilgung[[#This Row],[Kapital]]+Tilgung[[#This Row],[Grundbesitz
Steuer]])</f>
        <v>1447.2351375416979</v>
      </c>
      <c r="I86" s="7">
        <f ca="1">IF(Tilgung[[#This Row],[Zahlung
Datum]]="",0,Tilgung[[#This Row],[Anfangs-
saldo]]-Tilgung[[#This Row],[Kapital]])</f>
        <v>176229.38441339604</v>
      </c>
      <c r="J86" s="8">
        <f ca="1">IF(Tilgung[[#This Row],[End-
saldo]]&gt;0,LetzteZeile-ROW(),0)</f>
        <v>277</v>
      </c>
    </row>
    <row r="87" spans="2:10" ht="15" customHeight="1" x14ac:dyDescent="0.35">
      <c r="B87" s="8">
        <f>ROWS($B$4:B87)</f>
        <v>84</v>
      </c>
      <c r="C87" s="9">
        <f ca="1">IF(EingegebeneWerte,IF(Tilgung[[#This Row],[Nr.]]&lt;=DauerDerHypothek,IF(ROW()-ROW(Tilgung[[#Headers],[Zahlung
Datum]])=1,DarlehenStart,IF(I86&gt;0,EDATE(C86,1),"")),""),"")</f>
        <v>46943</v>
      </c>
      <c r="D87" s="7">
        <f ca="1">IF(ROW()-ROW(Tilgung[[#Headers],[Anfangs-
saldo]])=1,DarlehensBetrag,IF(Tilgung[[#This Row],[Zahlung
Datum]]="",0,INDEX(Tilgung[], ROW()-4,8)))</f>
        <v>176229.38441339604</v>
      </c>
      <c r="E87" s="7">
        <f ca="1">IF(EingegebeneWerte,IF(ROW()-ROW(Tilgung[[#Headers],[Zins]])=1,-IPMT(ZinsSatz/12,1,DauerDerHypothek
-ROWS($C$4:C87)+1,Tilgung[[#This Row],[Anfangs-
saldo]]),IFERROR(-IPMT(ZinsSatz/12,1,Tilgung[[#This Row],[Anz.
verbleibend]],D88),0)),0)</f>
        <v>732.875126121226</v>
      </c>
      <c r="F87" s="7">
        <f ca="1">IFERROR(IF(AND(EingegebeneWerte,Tilgung[[#This Row],[Zahlung
Datum]]
&lt;&gt;""),-PPMT(ZinsSatz/12,1,DauerDerHypothek-ROWS($C$4:C87)+1,Tilgung[[#This Row],[Anfangs-
saldo]]),""),0)</f>
        <v>339.35414430179452</v>
      </c>
      <c r="G87" s="7">
        <f ca="1">IF(Tilgung[[#This Row],[Zahlung
Datum]]="",0,GrundsteuerBetrag)</f>
        <v>375</v>
      </c>
      <c r="H87" s="7">
        <f ca="1">IF(Tilgung[[#This Row],[Zahlung
Datum]]="",0,Tilgung[[#This Row],[Zins]]+Tilgung[[#This Row],[Kapital]]+Tilgung[[#This Row],[Grundbesitz
Steuer]])</f>
        <v>1447.2292704230206</v>
      </c>
      <c r="I87" s="7">
        <f ca="1">IF(Tilgung[[#This Row],[Zahlung
Datum]]="",0,Tilgung[[#This Row],[Anfangs-
saldo]]-Tilgung[[#This Row],[Kapital]])</f>
        <v>175890.03026909425</v>
      </c>
      <c r="J87" s="8">
        <f ca="1">IF(Tilgung[[#This Row],[End-
saldo]]&gt;0,LetzteZeile-ROW(),0)</f>
        <v>276</v>
      </c>
    </row>
    <row r="88" spans="2:10" ht="15" customHeight="1" x14ac:dyDescent="0.35">
      <c r="B88" s="8">
        <f>ROWS($B$4:B88)</f>
        <v>85</v>
      </c>
      <c r="C88" s="9">
        <f ca="1">IF(EingegebeneWerte,IF(Tilgung[[#This Row],[Nr.]]&lt;=DauerDerHypothek,IF(ROW()-ROW(Tilgung[[#Headers],[Zahlung
Datum]])=1,DarlehenStart,IF(I87&gt;0,EDATE(C87,1),"")),""),"")</f>
        <v>46974</v>
      </c>
      <c r="D88" s="7">
        <f ca="1">IF(ROW()-ROW(Tilgung[[#Headers],[Anfangs-
saldo]])=1,DarlehensBetrag,IF(Tilgung[[#This Row],[Zahlung
Datum]]="",0,INDEX(Tilgung[], ROW()-4,8)))</f>
        <v>175890.03026909425</v>
      </c>
      <c r="E88" s="7">
        <f ca="1">IF(EingegebeneWerte,IF(ROW()-ROW(Tilgung[[#Headers],[Zins]])=1,-IPMT(ZinsSatz/12,1,DauerDerHypothek
-ROWS($C$4:C88)+1,Tilgung[[#This Row],[Anfangs-
saldo]]),IFERROR(-IPMT(ZinsSatz/12,1,Tilgung[[#This Row],[Anz.
verbleibend]],D89),0)),0)</f>
        <v>731.45525895496337</v>
      </c>
      <c r="F88" s="7">
        <f ca="1">IFERROR(IF(AND(EingegebeneWerte,Tilgung[[#This Row],[Zahlung
Datum]]
&lt;&gt;""),-PPMT(ZinsSatz/12,1,DauerDerHypothek-ROWS($C$4:C88)+1,Tilgung[[#This Row],[Anfangs-
saldo]]),""),0)</f>
        <v>340.76811990305191</v>
      </c>
      <c r="G88" s="7">
        <f ca="1">IF(Tilgung[[#This Row],[Zahlung
Datum]]="",0,GrundsteuerBetrag)</f>
        <v>375</v>
      </c>
      <c r="H88" s="7">
        <f ca="1">IF(Tilgung[[#This Row],[Zahlung
Datum]]="",0,Tilgung[[#This Row],[Zins]]+Tilgung[[#This Row],[Kapital]]+Tilgung[[#This Row],[Grundbesitz
Steuer]])</f>
        <v>1447.2233788580152</v>
      </c>
      <c r="I88" s="7">
        <f ca="1">IF(Tilgung[[#This Row],[Zahlung
Datum]]="",0,Tilgung[[#This Row],[Anfangs-
saldo]]-Tilgung[[#This Row],[Kapital]])</f>
        <v>175549.2621491912</v>
      </c>
      <c r="J88" s="8">
        <f ca="1">IF(Tilgung[[#This Row],[End-
saldo]]&gt;0,LetzteZeile-ROW(),0)</f>
        <v>275</v>
      </c>
    </row>
    <row r="89" spans="2:10" ht="15" customHeight="1" x14ac:dyDescent="0.35">
      <c r="B89" s="8">
        <f>ROWS($B$4:B89)</f>
        <v>86</v>
      </c>
      <c r="C89" s="9">
        <f ca="1">IF(EingegebeneWerte,IF(Tilgung[[#This Row],[Nr.]]&lt;=DauerDerHypothek,IF(ROW()-ROW(Tilgung[[#Headers],[Zahlung
Datum]])=1,DarlehenStart,IF(I88&gt;0,EDATE(C88,1),"")),""),"")</f>
        <v>47005</v>
      </c>
      <c r="D89" s="7">
        <f ca="1">IF(ROW()-ROW(Tilgung[[#Headers],[Anfangs-
saldo]])=1,DarlehensBetrag,IF(Tilgung[[#This Row],[Zahlung
Datum]]="",0,INDEX(Tilgung[], ROW()-4,8)))</f>
        <v>175549.2621491912</v>
      </c>
      <c r="E89" s="7">
        <f ca="1">IF(EingegebeneWerte,IF(ROW()-ROW(Tilgung[[#Headers],[Zins]])=1,-IPMT(ZinsSatz/12,1,DauerDerHypothek
-ROWS($C$4:C89)+1,Tilgung[[#This Row],[Anfangs-
saldo]]),IFERROR(-IPMT(ZinsSatz/12,1,Tilgung[[#This Row],[Anz.
verbleibend]],D90),0)),0)</f>
        <v>730.02947567550791</v>
      </c>
      <c r="F89" s="7">
        <f ca="1">IFERROR(IF(AND(EingegebeneWerte,Tilgung[[#This Row],[Zahlung
Datum]]
&lt;&gt;""),-PPMT(ZinsSatz/12,1,DauerDerHypothek-ROWS($C$4:C89)+1,Tilgung[[#This Row],[Anfangs-
saldo]]),""),0)</f>
        <v>342.18798706931466</v>
      </c>
      <c r="G89" s="7">
        <f ca="1">IF(Tilgung[[#This Row],[Zahlung
Datum]]="",0,GrundsteuerBetrag)</f>
        <v>375</v>
      </c>
      <c r="H89" s="7">
        <f ca="1">IF(Tilgung[[#This Row],[Zahlung
Datum]]="",0,Tilgung[[#This Row],[Zins]]+Tilgung[[#This Row],[Kapital]]+Tilgung[[#This Row],[Grundbesitz
Steuer]])</f>
        <v>1447.2174627448226</v>
      </c>
      <c r="I89" s="7">
        <f ca="1">IF(Tilgung[[#This Row],[Zahlung
Datum]]="",0,Tilgung[[#This Row],[Anfangs-
saldo]]-Tilgung[[#This Row],[Kapital]])</f>
        <v>175207.07416212189</v>
      </c>
      <c r="J89" s="8">
        <f ca="1">IF(Tilgung[[#This Row],[End-
saldo]]&gt;0,LetzteZeile-ROW(),0)</f>
        <v>274</v>
      </c>
    </row>
    <row r="90" spans="2:10" ht="15" customHeight="1" x14ac:dyDescent="0.35">
      <c r="B90" s="8">
        <f>ROWS($B$4:B90)</f>
        <v>87</v>
      </c>
      <c r="C90" s="9">
        <f ca="1">IF(EingegebeneWerte,IF(Tilgung[[#This Row],[Nr.]]&lt;=DauerDerHypothek,IF(ROW()-ROW(Tilgung[[#Headers],[Zahlung
Datum]])=1,DarlehenStart,IF(I89&gt;0,EDATE(C89,1),"")),""),"")</f>
        <v>47035</v>
      </c>
      <c r="D90" s="7">
        <f ca="1">IF(ROW()-ROW(Tilgung[[#Headers],[Anfangs-
saldo]])=1,DarlehensBetrag,IF(Tilgung[[#This Row],[Zahlung
Datum]]="",0,INDEX(Tilgung[], ROW()-4,8)))</f>
        <v>175207.07416212189</v>
      </c>
      <c r="E90" s="7">
        <f ca="1">IF(EingegebeneWerte,IF(ROW()-ROW(Tilgung[[#Headers],[Zins]])=1,-IPMT(ZinsSatz/12,1,DauerDerHypothek
-ROWS($C$4:C90)+1,Tilgung[[#This Row],[Anfangs-
saldo]]),IFERROR(-IPMT(ZinsSatz/12,1,Tilgung[[#This Row],[Anz.
verbleibend]],D91),0)),0)</f>
        <v>728.59775163238794</v>
      </c>
      <c r="F90" s="7">
        <f ca="1">IFERROR(IF(AND(EingegebeneWerte,Tilgung[[#This Row],[Zahlung
Datum]]
&lt;&gt;""),-PPMT(ZinsSatz/12,1,DauerDerHypothek-ROWS($C$4:C90)+1,Tilgung[[#This Row],[Anfangs-
saldo]]),""),0)</f>
        <v>343.61377034877012</v>
      </c>
      <c r="G90" s="7">
        <f ca="1">IF(Tilgung[[#This Row],[Zahlung
Datum]]="",0,GrundsteuerBetrag)</f>
        <v>375</v>
      </c>
      <c r="H90" s="7">
        <f ca="1">IF(Tilgung[[#This Row],[Zahlung
Datum]]="",0,Tilgung[[#This Row],[Zins]]+Tilgung[[#This Row],[Kapital]]+Tilgung[[#This Row],[Grundbesitz
Steuer]])</f>
        <v>1447.2115219811581</v>
      </c>
      <c r="I90" s="7">
        <f ca="1">IF(Tilgung[[#This Row],[Zahlung
Datum]]="",0,Tilgung[[#This Row],[Anfangs-
saldo]]-Tilgung[[#This Row],[Kapital]])</f>
        <v>174863.46039177311</v>
      </c>
      <c r="J90" s="8">
        <f ca="1">IF(Tilgung[[#This Row],[End-
saldo]]&gt;0,LetzteZeile-ROW(),0)</f>
        <v>273</v>
      </c>
    </row>
    <row r="91" spans="2:10" ht="15" customHeight="1" x14ac:dyDescent="0.35">
      <c r="B91" s="8">
        <f>ROWS($B$4:B91)</f>
        <v>88</v>
      </c>
      <c r="C91" s="9">
        <f ca="1">IF(EingegebeneWerte,IF(Tilgung[[#This Row],[Nr.]]&lt;=DauerDerHypothek,IF(ROW()-ROW(Tilgung[[#Headers],[Zahlung
Datum]])=1,DarlehenStart,IF(I90&gt;0,EDATE(C90,1),"")),""),"")</f>
        <v>47066</v>
      </c>
      <c r="D91" s="7">
        <f ca="1">IF(ROW()-ROW(Tilgung[[#Headers],[Anfangs-
saldo]])=1,DarlehensBetrag,IF(Tilgung[[#This Row],[Zahlung
Datum]]="",0,INDEX(Tilgung[], ROW()-4,8)))</f>
        <v>174863.46039177311</v>
      </c>
      <c r="E91" s="7">
        <f ca="1">IF(EingegebeneWerte,IF(ROW()-ROW(Tilgung[[#Headers],[Zins]])=1,-IPMT(ZinsSatz/12,1,DauerDerHypothek
-ROWS($C$4:C91)+1,Tilgung[[#This Row],[Anfangs-
saldo]]),IFERROR(-IPMT(ZinsSatz/12,1,Tilgung[[#This Row],[Anz.
verbleibend]],D92),0)),0)</f>
        <v>727.16006207242174</v>
      </c>
      <c r="F91" s="7">
        <f ca="1">IFERROR(IF(AND(EingegebeneWerte,Tilgung[[#This Row],[Zahlung
Datum]]
&lt;&gt;""),-PPMT(ZinsSatz/12,1,DauerDerHypothek-ROWS($C$4:C91)+1,Tilgung[[#This Row],[Anfangs-
saldo]]),""),0)</f>
        <v>345.04549439189003</v>
      </c>
      <c r="G91" s="7">
        <f ca="1">IF(Tilgung[[#This Row],[Zahlung
Datum]]="",0,GrundsteuerBetrag)</f>
        <v>375</v>
      </c>
      <c r="H91" s="7">
        <f ca="1">IF(Tilgung[[#This Row],[Zahlung
Datum]]="",0,Tilgung[[#This Row],[Zins]]+Tilgung[[#This Row],[Kapital]]+Tilgung[[#This Row],[Grundbesitz
Steuer]])</f>
        <v>1447.2055564643117</v>
      </c>
      <c r="I91" s="7">
        <f ca="1">IF(Tilgung[[#This Row],[Zahlung
Datum]]="",0,Tilgung[[#This Row],[Anfangs-
saldo]]-Tilgung[[#This Row],[Kapital]])</f>
        <v>174518.41489738121</v>
      </c>
      <c r="J91" s="8">
        <f ca="1">IF(Tilgung[[#This Row],[End-
saldo]]&gt;0,LetzteZeile-ROW(),0)</f>
        <v>272</v>
      </c>
    </row>
    <row r="92" spans="2:10" ht="15" customHeight="1" x14ac:dyDescent="0.35">
      <c r="B92" s="8">
        <f>ROWS($B$4:B92)</f>
        <v>89</v>
      </c>
      <c r="C92" s="9">
        <f ca="1">IF(EingegebeneWerte,IF(Tilgung[[#This Row],[Nr.]]&lt;=DauerDerHypothek,IF(ROW()-ROW(Tilgung[[#Headers],[Zahlung
Datum]])=1,DarlehenStart,IF(I91&gt;0,EDATE(C91,1),"")),""),"")</f>
        <v>47096</v>
      </c>
      <c r="D92" s="7">
        <f ca="1">IF(ROW()-ROW(Tilgung[[#Headers],[Anfangs-
saldo]])=1,DarlehensBetrag,IF(Tilgung[[#This Row],[Zahlung
Datum]]="",0,INDEX(Tilgung[], ROW()-4,8)))</f>
        <v>174518.41489738121</v>
      </c>
      <c r="E92" s="7">
        <f ca="1">IF(EingegebeneWerte,IF(ROW()-ROW(Tilgung[[#Headers],[Zins]])=1,-IPMT(ZinsSatz/12,1,DauerDerHypothek
-ROWS($C$4:C92)+1,Tilgung[[#This Row],[Anfangs-
saldo]]),IFERROR(-IPMT(ZinsSatz/12,1,Tilgung[[#This Row],[Anz.
verbleibend]],D93),0)),0)</f>
        <v>725.71638213928907</v>
      </c>
      <c r="F92" s="7">
        <f ca="1">IFERROR(IF(AND(EingegebeneWerte,Tilgung[[#This Row],[Zahlung
Datum]]
&lt;&gt;""),-PPMT(ZinsSatz/12,1,DauerDerHypothek-ROWS($C$4:C92)+1,Tilgung[[#This Row],[Anfangs-
saldo]]),""),0)</f>
        <v>346.48318395185618</v>
      </c>
      <c r="G92" s="7">
        <f ca="1">IF(Tilgung[[#This Row],[Zahlung
Datum]]="",0,GrundsteuerBetrag)</f>
        <v>375</v>
      </c>
      <c r="H92" s="7">
        <f ca="1">IF(Tilgung[[#This Row],[Zahlung
Datum]]="",0,Tilgung[[#This Row],[Zins]]+Tilgung[[#This Row],[Kapital]]+Tilgung[[#This Row],[Grundbesitz
Steuer]])</f>
        <v>1447.1995660911452</v>
      </c>
      <c r="I92" s="7">
        <f ca="1">IF(Tilgung[[#This Row],[Zahlung
Datum]]="",0,Tilgung[[#This Row],[Anfangs-
saldo]]-Tilgung[[#This Row],[Kapital]])</f>
        <v>174171.93171342937</v>
      </c>
      <c r="J92" s="8">
        <f ca="1">IF(Tilgung[[#This Row],[End-
saldo]]&gt;0,LetzteZeile-ROW(),0)</f>
        <v>271</v>
      </c>
    </row>
    <row r="93" spans="2:10" ht="15" customHeight="1" x14ac:dyDescent="0.35">
      <c r="B93" s="8">
        <f>ROWS($B$4:B93)</f>
        <v>90</v>
      </c>
      <c r="C93" s="9">
        <f ca="1">IF(EingegebeneWerte,IF(Tilgung[[#This Row],[Nr.]]&lt;=DauerDerHypothek,IF(ROW()-ROW(Tilgung[[#Headers],[Zahlung
Datum]])=1,DarlehenStart,IF(I92&gt;0,EDATE(C92,1),"")),""),"")</f>
        <v>47127</v>
      </c>
      <c r="D93" s="7">
        <f ca="1">IF(ROW()-ROW(Tilgung[[#Headers],[Anfangs-
saldo]])=1,DarlehensBetrag,IF(Tilgung[[#This Row],[Zahlung
Datum]]="",0,INDEX(Tilgung[], ROW()-4,8)))</f>
        <v>174171.93171342937</v>
      </c>
      <c r="E93" s="7">
        <f ca="1">IF(EingegebeneWerte,IF(ROW()-ROW(Tilgung[[#Headers],[Zins]])=1,-IPMT(ZinsSatz/12,1,DauerDerHypothek
-ROWS($C$4:C93)+1,Tilgung[[#This Row],[Anfangs-
saldo]]),IFERROR(-IPMT(ZinsSatz/12,1,Tilgung[[#This Row],[Anz.
verbleibend]],D94),0)),0)</f>
        <v>724.26668687310155</v>
      </c>
      <c r="F93" s="7">
        <f ca="1">IFERROR(IF(AND(EingegebeneWerte,Tilgung[[#This Row],[Zahlung
Datum]]
&lt;&gt;""),-PPMT(ZinsSatz/12,1,DauerDerHypothek-ROWS($C$4:C93)+1,Tilgung[[#This Row],[Anfangs-
saldo]]),""),0)</f>
        <v>347.92686388498896</v>
      </c>
      <c r="G93" s="7">
        <f ca="1">IF(Tilgung[[#This Row],[Zahlung
Datum]]="",0,GrundsteuerBetrag)</f>
        <v>375</v>
      </c>
      <c r="H93" s="7">
        <f ca="1">IF(Tilgung[[#This Row],[Zahlung
Datum]]="",0,Tilgung[[#This Row],[Zins]]+Tilgung[[#This Row],[Kapital]]+Tilgung[[#This Row],[Grundbesitz
Steuer]])</f>
        <v>1447.1935507580906</v>
      </c>
      <c r="I93" s="7">
        <f ca="1">IF(Tilgung[[#This Row],[Zahlung
Datum]]="",0,Tilgung[[#This Row],[Anfangs-
saldo]]-Tilgung[[#This Row],[Kapital]])</f>
        <v>173824.00484954438</v>
      </c>
      <c r="J93" s="8">
        <f ca="1">IF(Tilgung[[#This Row],[End-
saldo]]&gt;0,LetzteZeile-ROW(),0)</f>
        <v>270</v>
      </c>
    </row>
    <row r="94" spans="2:10" ht="15" customHeight="1" x14ac:dyDescent="0.35">
      <c r="B94" s="8">
        <f>ROWS($B$4:B94)</f>
        <v>91</v>
      </c>
      <c r="C94" s="9">
        <f ca="1">IF(EingegebeneWerte,IF(Tilgung[[#This Row],[Nr.]]&lt;=DauerDerHypothek,IF(ROW()-ROW(Tilgung[[#Headers],[Zahlung
Datum]])=1,DarlehenStart,IF(I93&gt;0,EDATE(C93,1),"")),""),"")</f>
        <v>47158</v>
      </c>
      <c r="D94" s="7">
        <f ca="1">IF(ROW()-ROW(Tilgung[[#Headers],[Anfangs-
saldo]])=1,DarlehensBetrag,IF(Tilgung[[#This Row],[Zahlung
Datum]]="",0,INDEX(Tilgung[], ROW()-4,8)))</f>
        <v>173824.00484954438</v>
      </c>
      <c r="E94" s="7">
        <f ca="1">IF(EingegebeneWerte,IF(ROW()-ROW(Tilgung[[#Headers],[Zins]])=1,-IPMT(ZinsSatz/12,1,DauerDerHypothek
-ROWS($C$4:C94)+1,Tilgung[[#This Row],[Anfangs-
saldo]]),IFERROR(-IPMT(ZinsSatz/12,1,Tilgung[[#This Row],[Anz.
verbleibend]],D95),0)),0)</f>
        <v>722.81095120997168</v>
      </c>
      <c r="F94" s="7">
        <f ca="1">IFERROR(IF(AND(EingegebeneWerte,Tilgung[[#This Row],[Zahlung
Datum]]
&lt;&gt;""),-PPMT(ZinsSatz/12,1,DauerDerHypothek-ROWS($C$4:C94)+1,Tilgung[[#This Row],[Anfangs-
saldo]]),""),0)</f>
        <v>349.37655915117631</v>
      </c>
      <c r="G94" s="7">
        <f ca="1">IF(Tilgung[[#This Row],[Zahlung
Datum]]="",0,GrundsteuerBetrag)</f>
        <v>375</v>
      </c>
      <c r="H94" s="7">
        <f ca="1">IF(Tilgung[[#This Row],[Zahlung
Datum]]="",0,Tilgung[[#This Row],[Zins]]+Tilgung[[#This Row],[Kapital]]+Tilgung[[#This Row],[Grundbesitz
Steuer]])</f>
        <v>1447.187510361148</v>
      </c>
      <c r="I94" s="7">
        <f ca="1">IF(Tilgung[[#This Row],[Zahlung
Datum]]="",0,Tilgung[[#This Row],[Anfangs-
saldo]]-Tilgung[[#This Row],[Kapital]])</f>
        <v>173474.62829039322</v>
      </c>
      <c r="J94" s="8">
        <f ca="1">IF(Tilgung[[#This Row],[End-
saldo]]&gt;0,LetzteZeile-ROW(),0)</f>
        <v>269</v>
      </c>
    </row>
    <row r="95" spans="2:10" ht="15" customHeight="1" x14ac:dyDescent="0.35">
      <c r="B95" s="8">
        <f>ROWS($B$4:B95)</f>
        <v>92</v>
      </c>
      <c r="C95" s="9">
        <f ca="1">IF(EingegebeneWerte,IF(Tilgung[[#This Row],[Nr.]]&lt;=DauerDerHypothek,IF(ROW()-ROW(Tilgung[[#Headers],[Zahlung
Datum]])=1,DarlehenStart,IF(I94&gt;0,EDATE(C94,1),"")),""),"")</f>
        <v>47186</v>
      </c>
      <c r="D95" s="7">
        <f ca="1">IF(ROW()-ROW(Tilgung[[#Headers],[Anfangs-
saldo]])=1,DarlehensBetrag,IF(Tilgung[[#This Row],[Zahlung
Datum]]="",0,INDEX(Tilgung[], ROW()-4,8)))</f>
        <v>173474.62829039322</v>
      </c>
      <c r="E95" s="7">
        <f ca="1">IF(EingegebeneWerte,IF(ROW()-ROW(Tilgung[[#Headers],[Zins]])=1,-IPMT(ZinsSatz/12,1,DauerDerHypothek
-ROWS($C$4:C95)+1,Tilgung[[#This Row],[Anfangs-
saldo]]),IFERROR(-IPMT(ZinsSatz/12,1,Tilgung[[#This Row],[Anz.
verbleibend]],D96),0)),0)</f>
        <v>721.34914998157876</v>
      </c>
      <c r="F95" s="7">
        <f ca="1">IFERROR(IF(AND(EingegebeneWerte,Tilgung[[#This Row],[Zahlung
Datum]]
&lt;&gt;""),-PPMT(ZinsSatz/12,1,DauerDerHypothek-ROWS($C$4:C95)+1,Tilgung[[#This Row],[Anfangs-
saldo]]),""),0)</f>
        <v>350.83229481430629</v>
      </c>
      <c r="G95" s="7">
        <f ca="1">IF(Tilgung[[#This Row],[Zahlung
Datum]]="",0,GrundsteuerBetrag)</f>
        <v>375</v>
      </c>
      <c r="H95" s="7">
        <f ca="1">IF(Tilgung[[#This Row],[Zahlung
Datum]]="",0,Tilgung[[#This Row],[Zins]]+Tilgung[[#This Row],[Kapital]]+Tilgung[[#This Row],[Grundbesitz
Steuer]])</f>
        <v>1447.181444795885</v>
      </c>
      <c r="I95" s="7">
        <f ca="1">IF(Tilgung[[#This Row],[Zahlung
Datum]]="",0,Tilgung[[#This Row],[Anfangs-
saldo]]-Tilgung[[#This Row],[Kapital]])</f>
        <v>173123.7959955789</v>
      </c>
      <c r="J95" s="8">
        <f ca="1">IF(Tilgung[[#This Row],[End-
saldo]]&gt;0,LetzteZeile-ROW(),0)</f>
        <v>268</v>
      </c>
    </row>
    <row r="96" spans="2:10" ht="15" customHeight="1" x14ac:dyDescent="0.35">
      <c r="B96" s="8">
        <f>ROWS($B$4:B96)</f>
        <v>93</v>
      </c>
      <c r="C96" s="9">
        <f ca="1">IF(EingegebeneWerte,IF(Tilgung[[#This Row],[Nr.]]&lt;=DauerDerHypothek,IF(ROW()-ROW(Tilgung[[#Headers],[Zahlung
Datum]])=1,DarlehenStart,IF(I95&gt;0,EDATE(C95,1),"")),""),"")</f>
        <v>47217</v>
      </c>
      <c r="D96" s="7">
        <f ca="1">IF(ROW()-ROW(Tilgung[[#Headers],[Anfangs-
saldo]])=1,DarlehensBetrag,IF(Tilgung[[#This Row],[Zahlung
Datum]]="",0,INDEX(Tilgung[], ROW()-4,8)))</f>
        <v>173123.7959955789</v>
      </c>
      <c r="E96" s="7">
        <f ca="1">IF(EingegebeneWerte,IF(ROW()-ROW(Tilgung[[#Headers],[Zins]])=1,-IPMT(ZinsSatz/12,1,DauerDerHypothek
-ROWS($C$4:C96)+1,Tilgung[[#This Row],[Anfangs-
saldo]]),IFERROR(-IPMT(ZinsSatz/12,1,Tilgung[[#This Row],[Anz.
verbleibend]],D97),0)),0)</f>
        <v>719.88125791473419</v>
      </c>
      <c r="F96" s="7">
        <f ca="1">IFERROR(IF(AND(EingegebeneWerte,Tilgung[[#This Row],[Zahlung
Datum]]
&lt;&gt;""),-PPMT(ZinsSatz/12,1,DauerDerHypothek-ROWS($C$4:C96)+1,Tilgung[[#This Row],[Anfangs-
saldo]]),""),0)</f>
        <v>352.29409604269927</v>
      </c>
      <c r="G96" s="7">
        <f ca="1">IF(Tilgung[[#This Row],[Zahlung
Datum]]="",0,GrundsteuerBetrag)</f>
        <v>375</v>
      </c>
      <c r="H96" s="7">
        <f ca="1">IF(Tilgung[[#This Row],[Zahlung
Datum]]="",0,Tilgung[[#This Row],[Zins]]+Tilgung[[#This Row],[Kapital]]+Tilgung[[#This Row],[Grundbesitz
Steuer]])</f>
        <v>1447.1753539574333</v>
      </c>
      <c r="I96" s="7">
        <f ca="1">IF(Tilgung[[#This Row],[Zahlung
Datum]]="",0,Tilgung[[#This Row],[Anfangs-
saldo]]-Tilgung[[#This Row],[Kapital]])</f>
        <v>172771.5018995362</v>
      </c>
      <c r="J96" s="8">
        <f ca="1">IF(Tilgung[[#This Row],[End-
saldo]]&gt;0,LetzteZeile-ROW(),0)</f>
        <v>267</v>
      </c>
    </row>
    <row r="97" spans="2:10" ht="15" customHeight="1" x14ac:dyDescent="0.35">
      <c r="B97" s="8">
        <f>ROWS($B$4:B97)</f>
        <v>94</v>
      </c>
      <c r="C97" s="9">
        <f ca="1">IF(EingegebeneWerte,IF(Tilgung[[#This Row],[Nr.]]&lt;=DauerDerHypothek,IF(ROW()-ROW(Tilgung[[#Headers],[Zahlung
Datum]])=1,DarlehenStart,IF(I96&gt;0,EDATE(C96,1),"")),""),"")</f>
        <v>47247</v>
      </c>
      <c r="D97" s="7">
        <f ca="1">IF(ROW()-ROW(Tilgung[[#Headers],[Anfangs-
saldo]])=1,DarlehensBetrag,IF(Tilgung[[#This Row],[Zahlung
Datum]]="",0,INDEX(Tilgung[], ROW()-4,8)))</f>
        <v>172771.5018995362</v>
      </c>
      <c r="E97" s="7">
        <f ca="1">IF(EingegebeneWerte,IF(ROW()-ROW(Tilgung[[#Headers],[Zins]])=1,-IPMT(ZinsSatz/12,1,DauerDerHypothek
-ROWS($C$4:C97)+1,Tilgung[[#This Row],[Anfangs-
saldo]]),IFERROR(-IPMT(ZinsSatz/12,1,Tilgung[[#This Row],[Anz.
verbleibend]],D98),0)),0)</f>
        <v>718.40724963094442</v>
      </c>
      <c r="F97" s="7">
        <f ca="1">IFERROR(IF(AND(EingegebeneWerte,Tilgung[[#This Row],[Zahlung
Datum]]
&lt;&gt;""),-PPMT(ZinsSatz/12,1,DauerDerHypothek-ROWS($C$4:C97)+1,Tilgung[[#This Row],[Anfangs-
saldo]]),""),0)</f>
        <v>353.76198810954395</v>
      </c>
      <c r="G97" s="7">
        <f ca="1">IF(Tilgung[[#This Row],[Zahlung
Datum]]="",0,GrundsteuerBetrag)</f>
        <v>375</v>
      </c>
      <c r="H97" s="7">
        <f ca="1">IF(Tilgung[[#This Row],[Zahlung
Datum]]="",0,Tilgung[[#This Row],[Zins]]+Tilgung[[#This Row],[Kapital]]+Tilgung[[#This Row],[Grundbesitz
Steuer]])</f>
        <v>1447.1692377404884</v>
      </c>
      <c r="I97" s="7">
        <f ca="1">IF(Tilgung[[#This Row],[Zahlung
Datum]]="",0,Tilgung[[#This Row],[Anfangs-
saldo]]-Tilgung[[#This Row],[Kapital]])</f>
        <v>172417.73991142667</v>
      </c>
      <c r="J97" s="8">
        <f ca="1">IF(Tilgung[[#This Row],[End-
saldo]]&gt;0,LetzteZeile-ROW(),0)</f>
        <v>266</v>
      </c>
    </row>
    <row r="98" spans="2:10" ht="15" customHeight="1" x14ac:dyDescent="0.35">
      <c r="B98" s="8">
        <f>ROWS($B$4:B98)</f>
        <v>95</v>
      </c>
      <c r="C98" s="9">
        <f ca="1">IF(EingegebeneWerte,IF(Tilgung[[#This Row],[Nr.]]&lt;=DauerDerHypothek,IF(ROW()-ROW(Tilgung[[#Headers],[Zahlung
Datum]])=1,DarlehenStart,IF(I97&gt;0,EDATE(C97,1),"")),""),"")</f>
        <v>47278</v>
      </c>
      <c r="D98" s="7">
        <f ca="1">IF(ROW()-ROW(Tilgung[[#Headers],[Anfangs-
saldo]])=1,DarlehensBetrag,IF(Tilgung[[#This Row],[Zahlung
Datum]]="",0,INDEX(Tilgung[], ROW()-4,8)))</f>
        <v>172417.73991142667</v>
      </c>
      <c r="E98" s="7">
        <f ca="1">IF(EingegebeneWerte,IF(ROW()-ROW(Tilgung[[#Headers],[Zins]])=1,-IPMT(ZinsSatz/12,1,DauerDerHypothek
-ROWS($C$4:C98)+1,Tilgung[[#This Row],[Anfangs-
saldo]]),IFERROR(-IPMT(ZinsSatz/12,1,Tilgung[[#This Row],[Anz.
verbleibend]],D99),0)),0)</f>
        <v>716.92709964597225</v>
      </c>
      <c r="F98" s="7">
        <f ca="1">IFERROR(IF(AND(EingegebeneWerte,Tilgung[[#This Row],[Zahlung
Datum]]
&lt;&gt;""),-PPMT(ZinsSatz/12,1,DauerDerHypothek-ROWS($C$4:C98)+1,Tilgung[[#This Row],[Anfangs-
saldo]]),""),0)</f>
        <v>355.23599639333378</v>
      </c>
      <c r="G98" s="7">
        <f ca="1">IF(Tilgung[[#This Row],[Zahlung
Datum]]="",0,GrundsteuerBetrag)</f>
        <v>375</v>
      </c>
      <c r="H98" s="7">
        <f ca="1">IF(Tilgung[[#This Row],[Zahlung
Datum]]="",0,Tilgung[[#This Row],[Zins]]+Tilgung[[#This Row],[Kapital]]+Tilgung[[#This Row],[Grundbesitz
Steuer]])</f>
        <v>1447.1630960393061</v>
      </c>
      <c r="I98" s="7">
        <f ca="1">IF(Tilgung[[#This Row],[Zahlung
Datum]]="",0,Tilgung[[#This Row],[Anfangs-
saldo]]-Tilgung[[#This Row],[Kapital]])</f>
        <v>172062.50391503333</v>
      </c>
      <c r="J98" s="8">
        <f ca="1">IF(Tilgung[[#This Row],[End-
saldo]]&gt;0,LetzteZeile-ROW(),0)</f>
        <v>265</v>
      </c>
    </row>
    <row r="99" spans="2:10" ht="15" customHeight="1" x14ac:dyDescent="0.35">
      <c r="B99" s="8">
        <f>ROWS($B$4:B99)</f>
        <v>96</v>
      </c>
      <c r="C99" s="9">
        <f ca="1">IF(EingegebeneWerte,IF(Tilgung[[#This Row],[Nr.]]&lt;=DauerDerHypothek,IF(ROW()-ROW(Tilgung[[#Headers],[Zahlung
Datum]])=1,DarlehenStart,IF(I98&gt;0,EDATE(C98,1),"")),""),"")</f>
        <v>47308</v>
      </c>
      <c r="D99" s="7">
        <f ca="1">IF(ROW()-ROW(Tilgung[[#Headers],[Anfangs-
saldo]])=1,DarlehensBetrag,IF(Tilgung[[#This Row],[Zahlung
Datum]]="",0,INDEX(Tilgung[], ROW()-4,8)))</f>
        <v>172062.50391503333</v>
      </c>
      <c r="E99" s="7">
        <f ca="1">IF(EingegebeneWerte,IF(ROW()-ROW(Tilgung[[#Headers],[Zins]])=1,-IPMT(ZinsSatz/12,1,DauerDerHypothek
-ROWS($C$4:C99)+1,Tilgung[[#This Row],[Anfangs-
saldo]]),IFERROR(-IPMT(ZinsSatz/12,1,Tilgung[[#This Row],[Anz.
verbleibend]],D100),0)),0)</f>
        <v>715.44078236939595</v>
      </c>
      <c r="F99" s="7">
        <f ca="1">IFERROR(IF(AND(EingegebeneWerte,Tilgung[[#This Row],[Zahlung
Datum]]
&lt;&gt;""),-PPMT(ZinsSatz/12,1,DauerDerHypothek-ROWS($C$4:C99)+1,Tilgung[[#This Row],[Anfangs-
saldo]]),""),0)</f>
        <v>356.71614637830578</v>
      </c>
      <c r="G99" s="7">
        <f ca="1">IF(Tilgung[[#This Row],[Zahlung
Datum]]="",0,GrundsteuerBetrag)</f>
        <v>375</v>
      </c>
      <c r="H99" s="7">
        <f ca="1">IF(Tilgung[[#This Row],[Zahlung
Datum]]="",0,Tilgung[[#This Row],[Zins]]+Tilgung[[#This Row],[Kapital]]+Tilgung[[#This Row],[Grundbesitz
Steuer]])</f>
        <v>1447.1569287477018</v>
      </c>
      <c r="I99" s="7">
        <f ca="1">IF(Tilgung[[#This Row],[Zahlung
Datum]]="",0,Tilgung[[#This Row],[Anfangs-
saldo]]-Tilgung[[#This Row],[Kapital]])</f>
        <v>171705.78776865502</v>
      </c>
      <c r="J99" s="8">
        <f ca="1">IF(Tilgung[[#This Row],[End-
saldo]]&gt;0,LetzteZeile-ROW(),0)</f>
        <v>264</v>
      </c>
    </row>
    <row r="100" spans="2:10" ht="15" customHeight="1" x14ac:dyDescent="0.35">
      <c r="B100" s="8">
        <f>ROWS($B$4:B100)</f>
        <v>97</v>
      </c>
      <c r="C100" s="9">
        <f ca="1">IF(EingegebeneWerte,IF(Tilgung[[#This Row],[Nr.]]&lt;=DauerDerHypothek,IF(ROW()-ROW(Tilgung[[#Headers],[Zahlung
Datum]])=1,DarlehenStart,IF(I99&gt;0,EDATE(C99,1),"")),""),"")</f>
        <v>47339</v>
      </c>
      <c r="D100" s="7">
        <f ca="1">IF(ROW()-ROW(Tilgung[[#Headers],[Anfangs-
saldo]])=1,DarlehensBetrag,IF(Tilgung[[#This Row],[Zahlung
Datum]]="",0,INDEX(Tilgung[], ROW()-4,8)))</f>
        <v>171705.78776865502</v>
      </c>
      <c r="E100" s="7">
        <f ca="1">IF(EingegebeneWerte,IF(ROW()-ROW(Tilgung[[#Headers],[Zins]])=1,-IPMT(ZinsSatz/12,1,DauerDerHypothek
-ROWS($C$4:C100)+1,Tilgung[[#This Row],[Anfangs-
saldo]]),IFERROR(-IPMT(ZinsSatz/12,1,Tilgung[[#This Row],[Anz.
verbleibend]],D101),0)),0)</f>
        <v>713.94827210416724</v>
      </c>
      <c r="F100" s="7">
        <f ca="1">IFERROR(IF(AND(EingegebeneWerte,Tilgung[[#This Row],[Zahlung
Datum]]
&lt;&gt;""),-PPMT(ZinsSatz/12,1,DauerDerHypothek-ROWS($C$4:C100)+1,Tilgung[[#This Row],[Anfangs-
saldo]]),""),0)</f>
        <v>358.20246365488208</v>
      </c>
      <c r="G100" s="7">
        <f ca="1">IF(Tilgung[[#This Row],[Zahlung
Datum]]="",0,GrundsteuerBetrag)</f>
        <v>375</v>
      </c>
      <c r="H100" s="7">
        <f ca="1">IF(Tilgung[[#This Row],[Zahlung
Datum]]="",0,Tilgung[[#This Row],[Zins]]+Tilgung[[#This Row],[Kapital]]+Tilgung[[#This Row],[Grundbesitz
Steuer]])</f>
        <v>1447.1507357590494</v>
      </c>
      <c r="I100" s="7">
        <f ca="1">IF(Tilgung[[#This Row],[Zahlung
Datum]]="",0,Tilgung[[#This Row],[Anfangs-
saldo]]-Tilgung[[#This Row],[Kapital]])</f>
        <v>171347.58530500013</v>
      </c>
      <c r="J100" s="8">
        <f ca="1">IF(Tilgung[[#This Row],[End-
saldo]]&gt;0,LetzteZeile-ROW(),0)</f>
        <v>263</v>
      </c>
    </row>
    <row r="101" spans="2:10" ht="15" customHeight="1" x14ac:dyDescent="0.35">
      <c r="B101" s="8">
        <f>ROWS($B$4:B101)</f>
        <v>98</v>
      </c>
      <c r="C101" s="9">
        <f ca="1">IF(EingegebeneWerte,IF(Tilgung[[#This Row],[Nr.]]&lt;=DauerDerHypothek,IF(ROW()-ROW(Tilgung[[#Headers],[Zahlung
Datum]])=1,DarlehenStart,IF(I100&gt;0,EDATE(C100,1),"")),""),"")</f>
        <v>47370</v>
      </c>
      <c r="D101" s="7">
        <f ca="1">IF(ROW()-ROW(Tilgung[[#Headers],[Anfangs-
saldo]])=1,DarlehensBetrag,IF(Tilgung[[#This Row],[Zahlung
Datum]]="",0,INDEX(Tilgung[], ROW()-4,8)))</f>
        <v>171347.58530500013</v>
      </c>
      <c r="E101" s="7">
        <f ca="1">IF(EingegebeneWerte,IF(ROW()-ROW(Tilgung[[#Headers],[Zins]])=1,-IPMT(ZinsSatz/12,1,DauerDerHypothek
-ROWS($C$4:C101)+1,Tilgung[[#This Row],[Anfangs-
saldo]]),IFERROR(-IPMT(ZinsSatz/12,1,Tilgung[[#This Row],[Anz.
verbleibend]],D102),0)),0)</f>
        <v>712.4495430461667</v>
      </c>
      <c r="F101" s="7">
        <f ca="1">IFERROR(IF(AND(EingegebeneWerte,Tilgung[[#This Row],[Zahlung
Datum]]
&lt;&gt;""),-PPMT(ZinsSatz/12,1,DauerDerHypothek-ROWS($C$4:C101)+1,Tilgung[[#This Row],[Anfangs-
saldo]]),""),0)</f>
        <v>359.69497392011067</v>
      </c>
      <c r="G101" s="7">
        <f ca="1">IF(Tilgung[[#This Row],[Zahlung
Datum]]="",0,GrundsteuerBetrag)</f>
        <v>375</v>
      </c>
      <c r="H101" s="7">
        <f ca="1">IF(Tilgung[[#This Row],[Zahlung
Datum]]="",0,Tilgung[[#This Row],[Zins]]+Tilgung[[#This Row],[Kapital]]+Tilgung[[#This Row],[Grundbesitz
Steuer]])</f>
        <v>1447.1445169662775</v>
      </c>
      <c r="I101" s="7">
        <f ca="1">IF(Tilgung[[#This Row],[Zahlung
Datum]]="",0,Tilgung[[#This Row],[Anfangs-
saldo]]-Tilgung[[#This Row],[Kapital]])</f>
        <v>170987.89033108001</v>
      </c>
      <c r="J101" s="8">
        <f ca="1">IF(Tilgung[[#This Row],[End-
saldo]]&gt;0,LetzteZeile-ROW(),0)</f>
        <v>262</v>
      </c>
    </row>
    <row r="102" spans="2:10" ht="15" customHeight="1" x14ac:dyDescent="0.35">
      <c r="B102" s="8">
        <f>ROWS($B$4:B102)</f>
        <v>99</v>
      </c>
      <c r="C102" s="9">
        <f ca="1">IF(EingegebeneWerte,IF(Tilgung[[#This Row],[Nr.]]&lt;=DauerDerHypothek,IF(ROW()-ROW(Tilgung[[#Headers],[Zahlung
Datum]])=1,DarlehenStart,IF(I101&gt;0,EDATE(C101,1),"")),""),"")</f>
        <v>47400</v>
      </c>
      <c r="D102" s="7">
        <f ca="1">IF(ROW()-ROW(Tilgung[[#Headers],[Anfangs-
saldo]])=1,DarlehensBetrag,IF(Tilgung[[#This Row],[Zahlung
Datum]]="",0,INDEX(Tilgung[], ROW()-4,8)))</f>
        <v>170987.89033108001</v>
      </c>
      <c r="E102" s="7">
        <f ca="1">IF(EingegebeneWerte,IF(ROW()-ROW(Tilgung[[#Headers],[Zins]])=1,-IPMT(ZinsSatz/12,1,DauerDerHypothek
-ROWS($C$4:C102)+1,Tilgung[[#This Row],[Anfangs-
saldo]]),IFERROR(-IPMT(ZinsSatz/12,1,Tilgung[[#This Row],[Anz.
verbleibend]],D103),0)),0)</f>
        <v>710.94456928375791</v>
      </c>
      <c r="F102" s="7">
        <f ca="1">IFERROR(IF(AND(EingegebeneWerte,Tilgung[[#This Row],[Zahlung
Datum]]
&lt;&gt;""),-PPMT(ZinsSatz/12,1,DauerDerHypothek-ROWS($C$4:C102)+1,Tilgung[[#This Row],[Anfangs-
saldo]]),""),0)</f>
        <v>361.19370297811116</v>
      </c>
      <c r="G102" s="7">
        <f ca="1">IF(Tilgung[[#This Row],[Zahlung
Datum]]="",0,GrundsteuerBetrag)</f>
        <v>375</v>
      </c>
      <c r="H102" s="7">
        <f ca="1">IF(Tilgung[[#This Row],[Zahlung
Datum]]="",0,Tilgung[[#This Row],[Zins]]+Tilgung[[#This Row],[Kapital]]+Tilgung[[#This Row],[Grundbesitz
Steuer]])</f>
        <v>1447.1382722618691</v>
      </c>
      <c r="I102" s="7">
        <f ca="1">IF(Tilgung[[#This Row],[Zahlung
Datum]]="",0,Tilgung[[#This Row],[Anfangs-
saldo]]-Tilgung[[#This Row],[Kapital]])</f>
        <v>170626.6966281019</v>
      </c>
      <c r="J102" s="8">
        <f ca="1">IF(Tilgung[[#This Row],[End-
saldo]]&gt;0,LetzteZeile-ROW(),0)</f>
        <v>261</v>
      </c>
    </row>
    <row r="103" spans="2:10" ht="15" customHeight="1" x14ac:dyDescent="0.35">
      <c r="B103" s="8">
        <f>ROWS($B$4:B103)</f>
        <v>100</v>
      </c>
      <c r="C103" s="9">
        <f ca="1">IF(EingegebeneWerte,IF(Tilgung[[#This Row],[Nr.]]&lt;=DauerDerHypothek,IF(ROW()-ROW(Tilgung[[#Headers],[Zahlung
Datum]])=1,DarlehenStart,IF(I102&gt;0,EDATE(C102,1),"")),""),"")</f>
        <v>47431</v>
      </c>
      <c r="D103" s="7">
        <f ca="1">IF(ROW()-ROW(Tilgung[[#Headers],[Anfangs-
saldo]])=1,DarlehensBetrag,IF(Tilgung[[#This Row],[Zahlung
Datum]]="",0,INDEX(Tilgung[], ROW()-4,8)))</f>
        <v>170626.6966281019</v>
      </c>
      <c r="E103" s="7">
        <f ca="1">IF(EingegebeneWerte,IF(ROW()-ROW(Tilgung[[#Headers],[Zins]])=1,-IPMT(ZinsSatz/12,1,DauerDerHypothek
-ROWS($C$4:C103)+1,Tilgung[[#This Row],[Anfangs-
saldo]]),IFERROR(-IPMT(ZinsSatz/12,1,Tilgung[[#This Row],[Anz.
verbleibend]],D104),0)),0)</f>
        <v>709.43332479733908</v>
      </c>
      <c r="F103" s="7">
        <f ca="1">IFERROR(IF(AND(EingegebeneWerte,Tilgung[[#This Row],[Zahlung
Datum]]
&lt;&gt;""),-PPMT(ZinsSatz/12,1,DauerDerHypothek-ROWS($C$4:C103)+1,Tilgung[[#This Row],[Anfangs-
saldo]]),""),0)</f>
        <v>362.69867674051989</v>
      </c>
      <c r="G103" s="7">
        <f ca="1">IF(Tilgung[[#This Row],[Zahlung
Datum]]="",0,GrundsteuerBetrag)</f>
        <v>375</v>
      </c>
      <c r="H103" s="7">
        <f ca="1">IF(Tilgung[[#This Row],[Zahlung
Datum]]="",0,Tilgung[[#This Row],[Zins]]+Tilgung[[#This Row],[Kapital]]+Tilgung[[#This Row],[Grundbesitz
Steuer]])</f>
        <v>1447.132001537859</v>
      </c>
      <c r="I103" s="7">
        <f ca="1">IF(Tilgung[[#This Row],[Zahlung
Datum]]="",0,Tilgung[[#This Row],[Anfangs-
saldo]]-Tilgung[[#This Row],[Kapital]])</f>
        <v>170263.99795136138</v>
      </c>
      <c r="J103" s="8">
        <f ca="1">IF(Tilgung[[#This Row],[End-
saldo]]&gt;0,LetzteZeile-ROW(),0)</f>
        <v>260</v>
      </c>
    </row>
    <row r="104" spans="2:10" ht="15" customHeight="1" x14ac:dyDescent="0.35">
      <c r="B104" s="8">
        <f>ROWS($B$4:B104)</f>
        <v>101</v>
      </c>
      <c r="C104" s="9">
        <f ca="1">IF(EingegebeneWerte,IF(Tilgung[[#This Row],[Nr.]]&lt;=DauerDerHypothek,IF(ROW()-ROW(Tilgung[[#Headers],[Zahlung
Datum]])=1,DarlehenStart,IF(I103&gt;0,EDATE(C103,1),"")),""),"")</f>
        <v>47461</v>
      </c>
      <c r="D104" s="7">
        <f ca="1">IF(ROW()-ROW(Tilgung[[#Headers],[Anfangs-
saldo]])=1,DarlehensBetrag,IF(Tilgung[[#This Row],[Zahlung
Datum]]="",0,INDEX(Tilgung[], ROW()-4,8)))</f>
        <v>170263.99795136138</v>
      </c>
      <c r="E104" s="7">
        <f ca="1">IF(EingegebeneWerte,IF(ROW()-ROW(Tilgung[[#Headers],[Zins]])=1,-IPMT(ZinsSatz/12,1,DauerDerHypothek
-ROWS($C$4:C104)+1,Tilgung[[#This Row],[Anfangs-
saldo]]),IFERROR(-IPMT(ZinsSatz/12,1,Tilgung[[#This Row],[Anz.
verbleibend]],D105),0)),0)</f>
        <v>707.91578345889343</v>
      </c>
      <c r="F104" s="7">
        <f ca="1">IFERROR(IF(AND(EingegebeneWerte,Tilgung[[#This Row],[Zahlung
Datum]]
&lt;&gt;""),-PPMT(ZinsSatz/12,1,DauerDerHypothek-ROWS($C$4:C104)+1,Tilgung[[#This Row],[Anfangs-
saldo]]),""),0)</f>
        <v>364.20992122693883</v>
      </c>
      <c r="G104" s="7">
        <f ca="1">IF(Tilgung[[#This Row],[Zahlung
Datum]]="",0,GrundsteuerBetrag)</f>
        <v>375</v>
      </c>
      <c r="H104" s="7">
        <f ca="1">IF(Tilgung[[#This Row],[Zahlung
Datum]]="",0,Tilgung[[#This Row],[Zins]]+Tilgung[[#This Row],[Kapital]]+Tilgung[[#This Row],[Grundbesitz
Steuer]])</f>
        <v>1447.1257046858323</v>
      </c>
      <c r="I104" s="7">
        <f ca="1">IF(Tilgung[[#This Row],[Zahlung
Datum]]="",0,Tilgung[[#This Row],[Anfangs-
saldo]]-Tilgung[[#This Row],[Kapital]])</f>
        <v>169899.78803013443</v>
      </c>
      <c r="J104" s="8">
        <f ca="1">IF(Tilgung[[#This Row],[End-
saldo]]&gt;0,LetzteZeile-ROW(),0)</f>
        <v>259</v>
      </c>
    </row>
    <row r="105" spans="2:10" ht="15" customHeight="1" x14ac:dyDescent="0.35">
      <c r="B105" s="8">
        <f>ROWS($B$4:B105)</f>
        <v>102</v>
      </c>
      <c r="C105" s="9">
        <f ca="1">IF(EingegebeneWerte,IF(Tilgung[[#This Row],[Nr.]]&lt;=DauerDerHypothek,IF(ROW()-ROW(Tilgung[[#Headers],[Zahlung
Datum]])=1,DarlehenStart,IF(I104&gt;0,EDATE(C104,1),"")),""),"")</f>
        <v>47492</v>
      </c>
      <c r="D105" s="7">
        <f ca="1">IF(ROW()-ROW(Tilgung[[#Headers],[Anfangs-
saldo]])=1,DarlehensBetrag,IF(Tilgung[[#This Row],[Zahlung
Datum]]="",0,INDEX(Tilgung[], ROW()-4,8)))</f>
        <v>169899.78803013443</v>
      </c>
      <c r="E105" s="7">
        <f ca="1">IF(EingegebeneWerte,IF(ROW()-ROW(Tilgung[[#Headers],[Zins]])=1,-IPMT(ZinsSatz/12,1,DauerDerHypothek
-ROWS($C$4:C105)+1,Tilgung[[#This Row],[Anfangs-
saldo]]),IFERROR(-IPMT(ZinsSatz/12,1,Tilgung[[#This Row],[Anz.
verbleibend]],D106),0)),0)</f>
        <v>706.39191903153767</v>
      </c>
      <c r="F105" s="7">
        <f ca="1">IFERROR(IF(AND(EingegebeneWerte,Tilgung[[#This Row],[Zahlung
Datum]]
&lt;&gt;""),-PPMT(ZinsSatz/12,1,DauerDerHypothek-ROWS($C$4:C105)+1,Tilgung[[#This Row],[Anfangs-
saldo]]),""),0)</f>
        <v>365.72746256538437</v>
      </c>
      <c r="G105" s="7">
        <f ca="1">IF(Tilgung[[#This Row],[Zahlung
Datum]]="",0,GrundsteuerBetrag)</f>
        <v>375</v>
      </c>
      <c r="H105" s="7">
        <f ca="1">IF(Tilgung[[#This Row],[Zahlung
Datum]]="",0,Tilgung[[#This Row],[Zins]]+Tilgung[[#This Row],[Kapital]]+Tilgung[[#This Row],[Grundbesitz
Steuer]])</f>
        <v>1447.119381596922</v>
      </c>
      <c r="I105" s="7">
        <f ca="1">IF(Tilgung[[#This Row],[Zahlung
Datum]]="",0,Tilgung[[#This Row],[Anfangs-
saldo]]-Tilgung[[#This Row],[Kapital]])</f>
        <v>169534.06056756905</v>
      </c>
      <c r="J105" s="8">
        <f ca="1">IF(Tilgung[[#This Row],[End-
saldo]]&gt;0,LetzteZeile-ROW(),0)</f>
        <v>258</v>
      </c>
    </row>
    <row r="106" spans="2:10" ht="15" customHeight="1" x14ac:dyDescent="0.35">
      <c r="B106" s="8">
        <f>ROWS($B$4:B106)</f>
        <v>103</v>
      </c>
      <c r="C106" s="9">
        <f ca="1">IF(EingegebeneWerte,IF(Tilgung[[#This Row],[Nr.]]&lt;=DauerDerHypothek,IF(ROW()-ROW(Tilgung[[#Headers],[Zahlung
Datum]])=1,DarlehenStart,IF(I105&gt;0,EDATE(C105,1),"")),""),"")</f>
        <v>47523</v>
      </c>
      <c r="D106" s="7">
        <f ca="1">IF(ROW()-ROW(Tilgung[[#Headers],[Anfangs-
saldo]])=1,DarlehensBetrag,IF(Tilgung[[#This Row],[Zahlung
Datum]]="",0,INDEX(Tilgung[], ROW()-4,8)))</f>
        <v>169534.06056756905</v>
      </c>
      <c r="E106" s="7">
        <f ca="1">IF(EingegebeneWerte,IF(ROW()-ROW(Tilgung[[#Headers],[Zins]])=1,-IPMT(ZinsSatz/12,1,DauerDerHypothek
-ROWS($C$4:C106)+1,Tilgung[[#This Row],[Anfangs-
saldo]]),IFERROR(-IPMT(ZinsSatz/12,1,Tilgung[[#This Row],[Anz.
verbleibend]],D107),0)),0)</f>
        <v>704.86170516906793</v>
      </c>
      <c r="F106" s="7">
        <f ca="1">IFERROR(IF(AND(EingegebeneWerte,Tilgung[[#This Row],[Zahlung
Datum]]
&lt;&gt;""),-PPMT(ZinsSatz/12,1,DauerDerHypothek-ROWS($C$4:C106)+1,Tilgung[[#This Row],[Anfangs-
saldo]]),""),0)</f>
        <v>367.25132699274019</v>
      </c>
      <c r="G106" s="7">
        <f ca="1">IF(Tilgung[[#This Row],[Zahlung
Datum]]="",0,GrundsteuerBetrag)</f>
        <v>375</v>
      </c>
      <c r="H106" s="7">
        <f ca="1">IF(Tilgung[[#This Row],[Zahlung
Datum]]="",0,Tilgung[[#This Row],[Zins]]+Tilgung[[#This Row],[Kapital]]+Tilgung[[#This Row],[Grundbesitz
Steuer]])</f>
        <v>1447.1130321618082</v>
      </c>
      <c r="I106" s="7">
        <f ca="1">IF(Tilgung[[#This Row],[Zahlung
Datum]]="",0,Tilgung[[#This Row],[Anfangs-
saldo]]-Tilgung[[#This Row],[Kapital]])</f>
        <v>169166.80924057632</v>
      </c>
      <c r="J106" s="8">
        <f ca="1">IF(Tilgung[[#This Row],[End-
saldo]]&gt;0,LetzteZeile-ROW(),0)</f>
        <v>257</v>
      </c>
    </row>
    <row r="107" spans="2:10" ht="15" customHeight="1" x14ac:dyDescent="0.35">
      <c r="B107" s="8">
        <f>ROWS($B$4:B107)</f>
        <v>104</v>
      </c>
      <c r="C107" s="9">
        <f ca="1">IF(EingegebeneWerte,IF(Tilgung[[#This Row],[Nr.]]&lt;=DauerDerHypothek,IF(ROW()-ROW(Tilgung[[#Headers],[Zahlung
Datum]])=1,DarlehenStart,IF(I106&gt;0,EDATE(C106,1),"")),""),"")</f>
        <v>47551</v>
      </c>
      <c r="D107" s="7">
        <f ca="1">IF(ROW()-ROW(Tilgung[[#Headers],[Anfangs-
saldo]])=1,DarlehensBetrag,IF(Tilgung[[#This Row],[Zahlung
Datum]]="",0,INDEX(Tilgung[], ROW()-4,8)))</f>
        <v>169166.80924057632</v>
      </c>
      <c r="E107" s="7">
        <f ca="1">IF(EingegebeneWerte,IF(ROW()-ROW(Tilgung[[#Headers],[Zins]])=1,-IPMT(ZinsSatz/12,1,DauerDerHypothek
-ROWS($C$4:C107)+1,Tilgung[[#This Row],[Anfangs-
saldo]]),IFERROR(-IPMT(ZinsSatz/12,1,Tilgung[[#This Row],[Anz.
verbleibend]],D108),0)),0)</f>
        <v>703.32511541550457</v>
      </c>
      <c r="F107" s="7">
        <f ca="1">IFERROR(IF(AND(EingegebeneWerte,Tilgung[[#This Row],[Zahlung
Datum]]
&lt;&gt;""),-PPMT(ZinsSatz/12,1,DauerDerHypothek-ROWS($C$4:C107)+1,Tilgung[[#This Row],[Anfangs-
saldo]]),""),0)</f>
        <v>368.78154085520987</v>
      </c>
      <c r="G107" s="7">
        <f ca="1">IF(Tilgung[[#This Row],[Zahlung
Datum]]="",0,GrundsteuerBetrag)</f>
        <v>375</v>
      </c>
      <c r="H107" s="7">
        <f ca="1">IF(Tilgung[[#This Row],[Zahlung
Datum]]="",0,Tilgung[[#This Row],[Zins]]+Tilgung[[#This Row],[Kapital]]+Tilgung[[#This Row],[Grundbesitz
Steuer]])</f>
        <v>1447.1066562707144</v>
      </c>
      <c r="I107" s="7">
        <f ca="1">IF(Tilgung[[#This Row],[Zahlung
Datum]]="",0,Tilgung[[#This Row],[Anfangs-
saldo]]-Tilgung[[#This Row],[Kapital]])</f>
        <v>168798.0276997211</v>
      </c>
      <c r="J107" s="8">
        <f ca="1">IF(Tilgung[[#This Row],[End-
saldo]]&gt;0,LetzteZeile-ROW(),0)</f>
        <v>256</v>
      </c>
    </row>
    <row r="108" spans="2:10" ht="15" customHeight="1" x14ac:dyDescent="0.35">
      <c r="B108" s="8">
        <f>ROWS($B$4:B108)</f>
        <v>105</v>
      </c>
      <c r="C108" s="9">
        <f ca="1">IF(EingegebeneWerte,IF(Tilgung[[#This Row],[Nr.]]&lt;=DauerDerHypothek,IF(ROW()-ROW(Tilgung[[#Headers],[Zahlung
Datum]])=1,DarlehenStart,IF(I107&gt;0,EDATE(C107,1),"")),""),"")</f>
        <v>47582</v>
      </c>
      <c r="D108" s="7">
        <f ca="1">IF(ROW()-ROW(Tilgung[[#Headers],[Anfangs-
saldo]])=1,DarlehensBetrag,IF(Tilgung[[#This Row],[Zahlung
Datum]]="",0,INDEX(Tilgung[], ROW()-4,8)))</f>
        <v>168798.0276997211</v>
      </c>
      <c r="E108" s="7">
        <f ca="1">IF(EingegebeneWerte,IF(ROW()-ROW(Tilgung[[#Headers],[Zins]])=1,-IPMT(ZinsSatz/12,1,DauerDerHypothek
-ROWS($C$4:C108)+1,Tilgung[[#This Row],[Anfangs-
saldo]]),IFERROR(-IPMT(ZinsSatz/12,1,Tilgung[[#This Row],[Anz.
verbleibend]],D109),0)),0)</f>
        <v>701.78212320463479</v>
      </c>
      <c r="F108" s="7">
        <f ca="1">IFERROR(IF(AND(EingegebeneWerte,Tilgung[[#This Row],[Zahlung
Datum]]
&lt;&gt;""),-PPMT(ZinsSatz/12,1,DauerDerHypothek-ROWS($C$4:C108)+1,Tilgung[[#This Row],[Anfangs-
saldo]]),""),0)</f>
        <v>370.31813060877323</v>
      </c>
      <c r="G108" s="7">
        <f ca="1">IF(Tilgung[[#This Row],[Zahlung
Datum]]="",0,GrundsteuerBetrag)</f>
        <v>375</v>
      </c>
      <c r="H108" s="7">
        <f ca="1">IF(Tilgung[[#This Row],[Zahlung
Datum]]="",0,Tilgung[[#This Row],[Zins]]+Tilgung[[#This Row],[Kapital]]+Tilgung[[#This Row],[Grundbesitz
Steuer]])</f>
        <v>1447.100253813408</v>
      </c>
      <c r="I108" s="7">
        <f ca="1">IF(Tilgung[[#This Row],[Zahlung
Datum]]="",0,Tilgung[[#This Row],[Anfangs-
saldo]]-Tilgung[[#This Row],[Kapital]])</f>
        <v>168427.70956911234</v>
      </c>
      <c r="J108" s="8">
        <f ca="1">IF(Tilgung[[#This Row],[End-
saldo]]&gt;0,LetzteZeile-ROW(),0)</f>
        <v>255</v>
      </c>
    </row>
    <row r="109" spans="2:10" ht="15" customHeight="1" x14ac:dyDescent="0.35">
      <c r="B109" s="8">
        <f>ROWS($B$4:B109)</f>
        <v>106</v>
      </c>
      <c r="C109" s="9">
        <f ca="1">IF(EingegebeneWerte,IF(Tilgung[[#This Row],[Nr.]]&lt;=DauerDerHypothek,IF(ROW()-ROW(Tilgung[[#Headers],[Zahlung
Datum]])=1,DarlehenStart,IF(I108&gt;0,EDATE(C108,1),"")),""),"")</f>
        <v>47612</v>
      </c>
      <c r="D109" s="7">
        <f ca="1">IF(ROW()-ROW(Tilgung[[#Headers],[Anfangs-
saldo]])=1,DarlehensBetrag,IF(Tilgung[[#This Row],[Zahlung
Datum]]="",0,INDEX(Tilgung[], ROW()-4,8)))</f>
        <v>168427.70956911234</v>
      </c>
      <c r="E109" s="7">
        <f ca="1">IF(EingegebeneWerte,IF(ROW()-ROW(Tilgung[[#Headers],[Zins]])=1,-IPMT(ZinsSatz/12,1,DauerDerHypothek
-ROWS($C$4:C109)+1,Tilgung[[#This Row],[Anfangs-
saldo]]),IFERROR(-IPMT(ZinsSatz/12,1,Tilgung[[#This Row],[Anz.
verbleibend]],D110),0)),0)</f>
        <v>700.23270185955289</v>
      </c>
      <c r="F109" s="7">
        <f ca="1">IFERROR(IF(AND(EingegebeneWerte,Tilgung[[#This Row],[Zahlung
Datum]]
&lt;&gt;""),-PPMT(ZinsSatz/12,1,DauerDerHypothek-ROWS($C$4:C109)+1,Tilgung[[#This Row],[Anfangs-
saldo]]),""),0)</f>
        <v>371.86112281964324</v>
      </c>
      <c r="G109" s="7">
        <f ca="1">IF(Tilgung[[#This Row],[Zahlung
Datum]]="",0,GrundsteuerBetrag)</f>
        <v>375</v>
      </c>
      <c r="H109" s="7">
        <f ca="1">IF(Tilgung[[#This Row],[Zahlung
Datum]]="",0,Tilgung[[#This Row],[Zins]]+Tilgung[[#This Row],[Kapital]]+Tilgung[[#This Row],[Grundbesitz
Steuer]])</f>
        <v>1447.0938246791961</v>
      </c>
      <c r="I109" s="7">
        <f ca="1">IF(Tilgung[[#This Row],[Zahlung
Datum]]="",0,Tilgung[[#This Row],[Anfangs-
saldo]]-Tilgung[[#This Row],[Kapital]])</f>
        <v>168055.84844629269</v>
      </c>
      <c r="J109" s="8">
        <f ca="1">IF(Tilgung[[#This Row],[End-
saldo]]&gt;0,LetzteZeile-ROW(),0)</f>
        <v>254</v>
      </c>
    </row>
    <row r="110" spans="2:10" ht="15" customHeight="1" x14ac:dyDescent="0.35">
      <c r="B110" s="8">
        <f>ROWS($B$4:B110)</f>
        <v>107</v>
      </c>
      <c r="C110" s="9">
        <f ca="1">IF(EingegebeneWerte,IF(Tilgung[[#This Row],[Nr.]]&lt;=DauerDerHypothek,IF(ROW()-ROW(Tilgung[[#Headers],[Zahlung
Datum]])=1,DarlehenStart,IF(I109&gt;0,EDATE(C109,1),"")),""),"")</f>
        <v>47643</v>
      </c>
      <c r="D110" s="7">
        <f ca="1">IF(ROW()-ROW(Tilgung[[#Headers],[Anfangs-
saldo]])=1,DarlehensBetrag,IF(Tilgung[[#This Row],[Zahlung
Datum]]="",0,INDEX(Tilgung[], ROW()-4,8)))</f>
        <v>168055.84844629269</v>
      </c>
      <c r="E110" s="7">
        <f ca="1">IF(EingegebeneWerte,IF(ROW()-ROW(Tilgung[[#Headers],[Zins]])=1,-IPMT(ZinsSatz/12,1,DauerDerHypothek
-ROWS($C$4:C110)+1,Tilgung[[#This Row],[Anfangs-
saldo]]),IFERROR(-IPMT(ZinsSatz/12,1,Tilgung[[#This Row],[Anz.
verbleibend]],D111),0)),0)</f>
        <v>698.67682459219986</v>
      </c>
      <c r="F110" s="7">
        <f ca="1">IFERROR(IF(AND(EingegebeneWerte,Tilgung[[#This Row],[Zahlung
Datum]]
&lt;&gt;""),-PPMT(ZinsSatz/12,1,DauerDerHypothek-ROWS($C$4:C110)+1,Tilgung[[#This Row],[Anfangs-
saldo]]),""),0)</f>
        <v>373.41054416472497</v>
      </c>
      <c r="G110" s="7">
        <f ca="1">IF(Tilgung[[#This Row],[Zahlung
Datum]]="",0,GrundsteuerBetrag)</f>
        <v>375</v>
      </c>
      <c r="H110" s="7">
        <f ca="1">IF(Tilgung[[#This Row],[Zahlung
Datum]]="",0,Tilgung[[#This Row],[Zins]]+Tilgung[[#This Row],[Kapital]]+Tilgung[[#This Row],[Grundbesitz
Steuer]])</f>
        <v>1447.0873687569249</v>
      </c>
      <c r="I110" s="7">
        <f ca="1">IF(Tilgung[[#This Row],[Zahlung
Datum]]="",0,Tilgung[[#This Row],[Anfangs-
saldo]]-Tilgung[[#This Row],[Kapital]])</f>
        <v>167682.43790212797</v>
      </c>
      <c r="J110" s="8">
        <f ca="1">IF(Tilgung[[#This Row],[End-
saldo]]&gt;0,LetzteZeile-ROW(),0)</f>
        <v>253</v>
      </c>
    </row>
    <row r="111" spans="2:10" ht="15" customHeight="1" x14ac:dyDescent="0.35">
      <c r="B111" s="8">
        <f>ROWS($B$4:B111)</f>
        <v>108</v>
      </c>
      <c r="C111" s="9">
        <f ca="1">IF(EingegebeneWerte,IF(Tilgung[[#This Row],[Nr.]]&lt;=DauerDerHypothek,IF(ROW()-ROW(Tilgung[[#Headers],[Zahlung
Datum]])=1,DarlehenStart,IF(I110&gt;0,EDATE(C110,1),"")),""),"")</f>
        <v>47673</v>
      </c>
      <c r="D111" s="7">
        <f ca="1">IF(ROW()-ROW(Tilgung[[#Headers],[Anfangs-
saldo]])=1,DarlehensBetrag,IF(Tilgung[[#This Row],[Zahlung
Datum]]="",0,INDEX(Tilgung[], ROW()-4,8)))</f>
        <v>167682.43790212797</v>
      </c>
      <c r="E111" s="7">
        <f ca="1">IF(EingegebeneWerte,IF(ROW()-ROW(Tilgung[[#Headers],[Zins]])=1,-IPMT(ZinsSatz/12,1,DauerDerHypothek
-ROWS($C$4:C111)+1,Tilgung[[#This Row],[Anfangs-
saldo]]),IFERROR(-IPMT(ZinsSatz/12,1,Tilgung[[#This Row],[Anz.
verbleibend]],D112),0)),0)</f>
        <v>697.11446450289964</v>
      </c>
      <c r="F111" s="7">
        <f ca="1">IFERROR(IF(AND(EingegebeneWerte,Tilgung[[#This Row],[Zahlung
Datum]]
&lt;&gt;""),-PPMT(ZinsSatz/12,1,DauerDerHypothek-ROWS($C$4:C111)+1,Tilgung[[#This Row],[Anfangs-
saldo]]),""),0)</f>
        <v>374.96642143207816</v>
      </c>
      <c r="G111" s="7">
        <f ca="1">IF(Tilgung[[#This Row],[Zahlung
Datum]]="",0,GrundsteuerBetrag)</f>
        <v>375</v>
      </c>
      <c r="H111" s="7">
        <f ca="1">IF(Tilgung[[#This Row],[Zahlung
Datum]]="",0,Tilgung[[#This Row],[Zins]]+Tilgung[[#This Row],[Kapital]]+Tilgung[[#This Row],[Grundbesitz
Steuer]])</f>
        <v>1447.0808859349777</v>
      </c>
      <c r="I111" s="7">
        <f ca="1">IF(Tilgung[[#This Row],[Zahlung
Datum]]="",0,Tilgung[[#This Row],[Anfangs-
saldo]]-Tilgung[[#This Row],[Kapital]])</f>
        <v>167307.47148069591</v>
      </c>
      <c r="J111" s="8">
        <f ca="1">IF(Tilgung[[#This Row],[End-
saldo]]&gt;0,LetzteZeile-ROW(),0)</f>
        <v>252</v>
      </c>
    </row>
    <row r="112" spans="2:10" ht="15" customHeight="1" x14ac:dyDescent="0.35">
      <c r="B112" s="8">
        <f>ROWS($B$4:B112)</f>
        <v>109</v>
      </c>
      <c r="C112" s="9">
        <f ca="1">IF(EingegebeneWerte,IF(Tilgung[[#This Row],[Nr.]]&lt;=DauerDerHypothek,IF(ROW()-ROW(Tilgung[[#Headers],[Zahlung
Datum]])=1,DarlehenStart,IF(I111&gt;0,EDATE(C111,1),"")),""),"")</f>
        <v>47704</v>
      </c>
      <c r="D112" s="7">
        <f ca="1">IF(ROW()-ROW(Tilgung[[#Headers],[Anfangs-
saldo]])=1,DarlehensBetrag,IF(Tilgung[[#This Row],[Zahlung
Datum]]="",0,INDEX(Tilgung[], ROW()-4,8)))</f>
        <v>167307.47148069591</v>
      </c>
      <c r="E112" s="7">
        <f ca="1">IF(EingegebeneWerte,IF(ROW()-ROW(Tilgung[[#Headers],[Zins]])=1,-IPMT(ZinsSatz/12,1,DauerDerHypothek
-ROWS($C$4:C112)+1,Tilgung[[#This Row],[Anfangs-
saldo]]),IFERROR(-IPMT(ZinsSatz/12,1,Tilgung[[#This Row],[Anz.
verbleibend]],D113),0)),0)</f>
        <v>695.54559457989387</v>
      </c>
      <c r="F112" s="7">
        <f ca="1">IFERROR(IF(AND(EingegebeneWerte,Tilgung[[#This Row],[Zahlung
Datum]]
&lt;&gt;""),-PPMT(ZinsSatz/12,1,DauerDerHypothek-ROWS($C$4:C112)+1,Tilgung[[#This Row],[Anfangs-
saldo]]),""),0)</f>
        <v>376.52878152137839</v>
      </c>
      <c r="G112" s="7">
        <f ca="1">IF(Tilgung[[#This Row],[Zahlung
Datum]]="",0,GrundsteuerBetrag)</f>
        <v>375</v>
      </c>
      <c r="H112" s="7">
        <f ca="1">IF(Tilgung[[#This Row],[Zahlung
Datum]]="",0,Tilgung[[#This Row],[Zins]]+Tilgung[[#This Row],[Kapital]]+Tilgung[[#This Row],[Grundbesitz
Steuer]])</f>
        <v>1447.0743761012723</v>
      </c>
      <c r="I112" s="7">
        <f ca="1">IF(Tilgung[[#This Row],[Zahlung
Datum]]="",0,Tilgung[[#This Row],[Anfangs-
saldo]]-Tilgung[[#This Row],[Kapital]])</f>
        <v>166930.94269917454</v>
      </c>
      <c r="J112" s="8">
        <f ca="1">IF(Tilgung[[#This Row],[End-
saldo]]&gt;0,LetzteZeile-ROW(),0)</f>
        <v>251</v>
      </c>
    </row>
    <row r="113" spans="2:10" ht="15" customHeight="1" x14ac:dyDescent="0.35">
      <c r="B113" s="8">
        <f>ROWS($B$4:B113)</f>
        <v>110</v>
      </c>
      <c r="C113" s="9">
        <f ca="1">IF(EingegebeneWerte,IF(Tilgung[[#This Row],[Nr.]]&lt;=DauerDerHypothek,IF(ROW()-ROW(Tilgung[[#Headers],[Zahlung
Datum]])=1,DarlehenStart,IF(I112&gt;0,EDATE(C112,1),"")),""),"")</f>
        <v>47735</v>
      </c>
      <c r="D113" s="7">
        <f ca="1">IF(ROW()-ROW(Tilgung[[#Headers],[Anfangs-
saldo]])=1,DarlehensBetrag,IF(Tilgung[[#This Row],[Zahlung
Datum]]="",0,INDEX(Tilgung[], ROW()-4,8)))</f>
        <v>166930.94269917454</v>
      </c>
      <c r="E113" s="7">
        <f ca="1">IF(EingegebeneWerte,IF(ROW()-ROW(Tilgung[[#Headers],[Zins]])=1,-IPMT(ZinsSatz/12,1,DauerDerHypothek
-ROWS($C$4:C113)+1,Tilgung[[#This Row],[Anfangs-
saldo]]),IFERROR(-IPMT(ZinsSatz/12,1,Tilgung[[#This Row],[Anz.
verbleibend]],D114),0)),0)</f>
        <v>693.97018769887563</v>
      </c>
      <c r="F113" s="7">
        <f ca="1">IFERROR(IF(AND(EingegebeneWerte,Tilgung[[#This Row],[Zahlung
Datum]]
&lt;&gt;""),-PPMT(ZinsSatz/12,1,DauerDerHypothek-ROWS($C$4:C113)+1,Tilgung[[#This Row],[Anfangs-
saldo]]),""),0)</f>
        <v>378.09765144438427</v>
      </c>
      <c r="G113" s="7">
        <f ca="1">IF(Tilgung[[#This Row],[Zahlung
Datum]]="",0,GrundsteuerBetrag)</f>
        <v>375</v>
      </c>
      <c r="H113" s="7">
        <f ca="1">IF(Tilgung[[#This Row],[Zahlung
Datum]]="",0,Tilgung[[#This Row],[Zins]]+Tilgung[[#This Row],[Kapital]]+Tilgung[[#This Row],[Grundbesitz
Steuer]])</f>
        <v>1447.0678391432598</v>
      </c>
      <c r="I113" s="7">
        <f ca="1">IF(Tilgung[[#This Row],[Zahlung
Datum]]="",0,Tilgung[[#This Row],[Anfangs-
saldo]]-Tilgung[[#This Row],[Kapital]])</f>
        <v>166552.84504773017</v>
      </c>
      <c r="J113" s="8">
        <f ca="1">IF(Tilgung[[#This Row],[End-
saldo]]&gt;0,LetzteZeile-ROW(),0)</f>
        <v>250</v>
      </c>
    </row>
    <row r="114" spans="2:10" ht="15" customHeight="1" x14ac:dyDescent="0.35">
      <c r="B114" s="8">
        <f>ROWS($B$4:B114)</f>
        <v>111</v>
      </c>
      <c r="C114" s="9">
        <f ca="1">IF(EingegebeneWerte,IF(Tilgung[[#This Row],[Nr.]]&lt;=DauerDerHypothek,IF(ROW()-ROW(Tilgung[[#Headers],[Zahlung
Datum]])=1,DarlehenStart,IF(I113&gt;0,EDATE(C113,1),"")),""),"")</f>
        <v>47765</v>
      </c>
      <c r="D114" s="7">
        <f ca="1">IF(ROW()-ROW(Tilgung[[#Headers],[Anfangs-
saldo]])=1,DarlehensBetrag,IF(Tilgung[[#This Row],[Zahlung
Datum]]="",0,INDEX(Tilgung[], ROW()-4,8)))</f>
        <v>166552.84504773017</v>
      </c>
      <c r="E114" s="7">
        <f ca="1">IF(EingegebeneWerte,IF(ROW()-ROW(Tilgung[[#Headers],[Zins]])=1,-IPMT(ZinsSatz/12,1,DauerDerHypothek
-ROWS($C$4:C114)+1,Tilgung[[#This Row],[Anfangs-
saldo]]),IFERROR(-IPMT(ZinsSatz/12,1,Tilgung[[#This Row],[Anz.
verbleibend]],D115),0)),0)</f>
        <v>692.38821662251985</v>
      </c>
      <c r="F114" s="7">
        <f ca="1">IFERROR(IF(AND(EingegebeneWerte,Tilgung[[#This Row],[Zahlung
Datum]]
&lt;&gt;""),-PPMT(ZinsSatz/12,1,DauerDerHypothek-ROWS($C$4:C114)+1,Tilgung[[#This Row],[Anfangs-
saldo]]),""),0)</f>
        <v>379.67305832540245</v>
      </c>
      <c r="G114" s="7">
        <f ca="1">IF(Tilgung[[#This Row],[Zahlung
Datum]]="",0,GrundsteuerBetrag)</f>
        <v>375</v>
      </c>
      <c r="H114" s="7">
        <f ca="1">IF(Tilgung[[#This Row],[Zahlung
Datum]]="",0,Tilgung[[#This Row],[Zins]]+Tilgung[[#This Row],[Kapital]]+Tilgung[[#This Row],[Grundbesitz
Steuer]])</f>
        <v>1447.0612749479224</v>
      </c>
      <c r="I114" s="7">
        <f ca="1">IF(Tilgung[[#This Row],[Zahlung
Datum]]="",0,Tilgung[[#This Row],[Anfangs-
saldo]]-Tilgung[[#This Row],[Kapital]])</f>
        <v>166173.17198940477</v>
      </c>
      <c r="J114" s="8">
        <f ca="1">IF(Tilgung[[#This Row],[End-
saldo]]&gt;0,LetzteZeile-ROW(),0)</f>
        <v>249</v>
      </c>
    </row>
    <row r="115" spans="2:10" ht="15" customHeight="1" x14ac:dyDescent="0.35">
      <c r="B115" s="8">
        <f>ROWS($B$4:B115)</f>
        <v>112</v>
      </c>
      <c r="C115" s="9">
        <f ca="1">IF(EingegebeneWerte,IF(Tilgung[[#This Row],[Nr.]]&lt;=DauerDerHypothek,IF(ROW()-ROW(Tilgung[[#Headers],[Zahlung
Datum]])=1,DarlehenStart,IF(I114&gt;0,EDATE(C114,1),"")),""),"")</f>
        <v>47796</v>
      </c>
      <c r="D115" s="7">
        <f ca="1">IF(ROW()-ROW(Tilgung[[#Headers],[Anfangs-
saldo]])=1,DarlehensBetrag,IF(Tilgung[[#This Row],[Zahlung
Datum]]="",0,INDEX(Tilgung[], ROW()-4,8)))</f>
        <v>166173.17198940477</v>
      </c>
      <c r="E115" s="7">
        <f ca="1">IF(EingegebeneWerte,IF(ROW()-ROW(Tilgung[[#Headers],[Zins]])=1,-IPMT(ZinsSatz/12,1,DauerDerHypothek
-ROWS($C$4:C115)+1,Tilgung[[#This Row],[Anfangs-
saldo]]),IFERROR(-IPMT(ZinsSatz/12,1,Tilgung[[#This Row],[Anz.
verbleibend]],D116),0)),0)</f>
        <v>690.79965400001254</v>
      </c>
      <c r="F115" s="7">
        <f ca="1">IFERROR(IF(AND(EingegebeneWerte,Tilgung[[#This Row],[Zahlung
Datum]]
&lt;&gt;""),-PPMT(ZinsSatz/12,1,DauerDerHypothek-ROWS($C$4:C115)+1,Tilgung[[#This Row],[Anfangs-
saldo]]),""),0)</f>
        <v>381.25502940175835</v>
      </c>
      <c r="G115" s="7">
        <f ca="1">IF(Tilgung[[#This Row],[Zahlung
Datum]]="",0,GrundsteuerBetrag)</f>
        <v>375</v>
      </c>
      <c r="H115" s="7">
        <f ca="1">IF(Tilgung[[#This Row],[Zahlung
Datum]]="",0,Tilgung[[#This Row],[Zins]]+Tilgung[[#This Row],[Kapital]]+Tilgung[[#This Row],[Grundbesitz
Steuer]])</f>
        <v>1447.0546834017709</v>
      </c>
      <c r="I115" s="7">
        <f ca="1">IF(Tilgung[[#This Row],[Zahlung
Datum]]="",0,Tilgung[[#This Row],[Anfangs-
saldo]]-Tilgung[[#This Row],[Kapital]])</f>
        <v>165791.916960003</v>
      </c>
      <c r="J115" s="8">
        <f ca="1">IF(Tilgung[[#This Row],[End-
saldo]]&gt;0,LetzteZeile-ROW(),0)</f>
        <v>248</v>
      </c>
    </row>
    <row r="116" spans="2:10" ht="15" customHeight="1" x14ac:dyDescent="0.35">
      <c r="B116" s="8">
        <f>ROWS($B$4:B116)</f>
        <v>113</v>
      </c>
      <c r="C116" s="9">
        <f ca="1">IF(EingegebeneWerte,IF(Tilgung[[#This Row],[Nr.]]&lt;=DauerDerHypothek,IF(ROW()-ROW(Tilgung[[#Headers],[Zahlung
Datum]])=1,DarlehenStart,IF(I115&gt;0,EDATE(C115,1),"")),""),"")</f>
        <v>47826</v>
      </c>
      <c r="D116" s="7">
        <f ca="1">IF(ROW()-ROW(Tilgung[[#Headers],[Anfangs-
saldo]])=1,DarlehensBetrag,IF(Tilgung[[#This Row],[Zahlung
Datum]]="",0,INDEX(Tilgung[], ROW()-4,8)))</f>
        <v>165791.916960003</v>
      </c>
      <c r="E116" s="7">
        <f ca="1">IF(EingegebeneWerte,IF(ROW()-ROW(Tilgung[[#Headers],[Zins]])=1,-IPMT(ZinsSatz/12,1,DauerDerHypothek
-ROWS($C$4:C116)+1,Tilgung[[#This Row],[Anfangs-
saldo]]),IFERROR(-IPMT(ZinsSatz/12,1,Tilgung[[#This Row],[Anz.
verbleibend]],D117),0)),0)</f>
        <v>689.2044723665781</v>
      </c>
      <c r="F116" s="7">
        <f ca="1">IFERROR(IF(AND(EingegebeneWerte,Tilgung[[#This Row],[Zahlung
Datum]]
&lt;&gt;""),-PPMT(ZinsSatz/12,1,DauerDerHypothek-ROWS($C$4:C116)+1,Tilgung[[#This Row],[Anfangs-
saldo]]),""),0)</f>
        <v>382.84359202426555</v>
      </c>
      <c r="G116" s="7">
        <f ca="1">IF(Tilgung[[#This Row],[Zahlung
Datum]]="",0,GrundsteuerBetrag)</f>
        <v>375</v>
      </c>
      <c r="H116" s="7">
        <f ca="1">IF(Tilgung[[#This Row],[Zahlung
Datum]]="",0,Tilgung[[#This Row],[Zins]]+Tilgung[[#This Row],[Kapital]]+Tilgung[[#This Row],[Grundbesitz
Steuer]])</f>
        <v>1447.0480643908436</v>
      </c>
      <c r="I116" s="7">
        <f ca="1">IF(Tilgung[[#This Row],[Zahlung
Datum]]="",0,Tilgung[[#This Row],[Anfangs-
saldo]]-Tilgung[[#This Row],[Kapital]])</f>
        <v>165409.07336797874</v>
      </c>
      <c r="J116" s="8">
        <f ca="1">IF(Tilgung[[#This Row],[End-
saldo]]&gt;0,LetzteZeile-ROW(),0)</f>
        <v>247</v>
      </c>
    </row>
    <row r="117" spans="2:10" ht="15" customHeight="1" x14ac:dyDescent="0.35">
      <c r="B117" s="8">
        <f>ROWS($B$4:B117)</f>
        <v>114</v>
      </c>
      <c r="C117" s="9">
        <f ca="1">IF(EingegebeneWerte,IF(Tilgung[[#This Row],[Nr.]]&lt;=DauerDerHypothek,IF(ROW()-ROW(Tilgung[[#Headers],[Zahlung
Datum]])=1,DarlehenStart,IF(I116&gt;0,EDATE(C116,1),"")),""),"")</f>
        <v>47857</v>
      </c>
      <c r="D117" s="7">
        <f ca="1">IF(ROW()-ROW(Tilgung[[#Headers],[Anfangs-
saldo]])=1,DarlehensBetrag,IF(Tilgung[[#This Row],[Zahlung
Datum]]="",0,INDEX(Tilgung[], ROW()-4,8)))</f>
        <v>165409.07336797874</v>
      </c>
      <c r="E117" s="7">
        <f ca="1">IF(EingegebeneWerte,IF(ROW()-ROW(Tilgung[[#Headers],[Zins]])=1,-IPMT(ZinsSatz/12,1,DauerDerHypothek
-ROWS($C$4:C117)+1,Tilgung[[#This Row],[Anfangs-
saldo]]),IFERROR(-IPMT(ZinsSatz/12,1,Tilgung[[#This Row],[Anz.
verbleibend]],D118),0)),0)</f>
        <v>687.60264414300434</v>
      </c>
      <c r="F117" s="7">
        <f ca="1">IFERROR(IF(AND(EingegebeneWerte,Tilgung[[#This Row],[Zahlung
Datum]]
&lt;&gt;""),-PPMT(ZinsSatz/12,1,DauerDerHypothek-ROWS($C$4:C117)+1,Tilgung[[#This Row],[Anfangs-
saldo]]),""),0)</f>
        <v>384.4387736577001</v>
      </c>
      <c r="G117" s="7">
        <f ca="1">IF(Tilgung[[#This Row],[Zahlung
Datum]]="",0,GrundsteuerBetrag)</f>
        <v>375</v>
      </c>
      <c r="H117" s="7">
        <f ca="1">IF(Tilgung[[#This Row],[Zahlung
Datum]]="",0,Tilgung[[#This Row],[Zins]]+Tilgung[[#This Row],[Kapital]]+Tilgung[[#This Row],[Grundbesitz
Steuer]])</f>
        <v>1447.0414178007045</v>
      </c>
      <c r="I117" s="7">
        <f ca="1">IF(Tilgung[[#This Row],[Zahlung
Datum]]="",0,Tilgung[[#This Row],[Anfangs-
saldo]]-Tilgung[[#This Row],[Kapital]])</f>
        <v>165024.63459432105</v>
      </c>
      <c r="J117" s="8">
        <f ca="1">IF(Tilgung[[#This Row],[End-
saldo]]&gt;0,LetzteZeile-ROW(),0)</f>
        <v>246</v>
      </c>
    </row>
    <row r="118" spans="2:10" ht="15" customHeight="1" x14ac:dyDescent="0.35">
      <c r="B118" s="8">
        <f>ROWS($B$4:B118)</f>
        <v>115</v>
      </c>
      <c r="C118" s="9">
        <f ca="1">IF(EingegebeneWerte,IF(Tilgung[[#This Row],[Nr.]]&lt;=DauerDerHypothek,IF(ROW()-ROW(Tilgung[[#Headers],[Zahlung
Datum]])=1,DarlehenStart,IF(I117&gt;0,EDATE(C117,1),"")),""),"")</f>
        <v>47888</v>
      </c>
      <c r="D118" s="7">
        <f ca="1">IF(ROW()-ROW(Tilgung[[#Headers],[Anfangs-
saldo]])=1,DarlehensBetrag,IF(Tilgung[[#This Row],[Zahlung
Datum]]="",0,INDEX(Tilgung[], ROW()-4,8)))</f>
        <v>165024.63459432105</v>
      </c>
      <c r="E118" s="7">
        <f ca="1">IF(EingegebeneWerte,IF(ROW()-ROW(Tilgung[[#Headers],[Zins]])=1,-IPMT(ZinsSatz/12,1,DauerDerHypothek
-ROWS($C$4:C118)+1,Tilgung[[#This Row],[Anfangs-
saldo]]),IFERROR(-IPMT(ZinsSatz/12,1,Tilgung[[#This Row],[Anz.
verbleibend]],D119),0)),0)</f>
        <v>685.99414163516565</v>
      </c>
      <c r="F118" s="7">
        <f ca="1">IFERROR(IF(AND(EingegebeneWerte,Tilgung[[#This Row],[Zahlung
Datum]]
&lt;&gt;""),-PPMT(ZinsSatz/12,1,DauerDerHypothek-ROWS($C$4:C118)+1,Tilgung[[#This Row],[Anfangs-
saldo]]),""),0)</f>
        <v>386.0406018812738</v>
      </c>
      <c r="G118" s="7">
        <f ca="1">IF(Tilgung[[#This Row],[Zahlung
Datum]]="",0,GrundsteuerBetrag)</f>
        <v>375</v>
      </c>
      <c r="H118" s="7">
        <f ca="1">IF(Tilgung[[#This Row],[Zahlung
Datum]]="",0,Tilgung[[#This Row],[Zins]]+Tilgung[[#This Row],[Kapital]]+Tilgung[[#This Row],[Grundbesitz
Steuer]])</f>
        <v>1447.0347435164394</v>
      </c>
      <c r="I118" s="7">
        <f ca="1">IF(Tilgung[[#This Row],[Zahlung
Datum]]="",0,Tilgung[[#This Row],[Anfangs-
saldo]]-Tilgung[[#This Row],[Kapital]])</f>
        <v>164638.59399243977</v>
      </c>
      <c r="J118" s="8">
        <f ca="1">IF(Tilgung[[#This Row],[End-
saldo]]&gt;0,LetzteZeile-ROW(),0)</f>
        <v>245</v>
      </c>
    </row>
    <row r="119" spans="2:10" ht="15" customHeight="1" x14ac:dyDescent="0.35">
      <c r="B119" s="8">
        <f>ROWS($B$4:B119)</f>
        <v>116</v>
      </c>
      <c r="C119" s="9">
        <f ca="1">IF(EingegebeneWerte,IF(Tilgung[[#This Row],[Nr.]]&lt;=DauerDerHypothek,IF(ROW()-ROW(Tilgung[[#Headers],[Zahlung
Datum]])=1,DarlehenStart,IF(I118&gt;0,EDATE(C118,1),"")),""),"")</f>
        <v>47916</v>
      </c>
      <c r="D119" s="7">
        <f ca="1">IF(ROW()-ROW(Tilgung[[#Headers],[Anfangs-
saldo]])=1,DarlehensBetrag,IF(Tilgung[[#This Row],[Zahlung
Datum]]="",0,INDEX(Tilgung[], ROW()-4,8)))</f>
        <v>164638.59399243977</v>
      </c>
      <c r="E119" s="7">
        <f ca="1">IF(EingegebeneWerte,IF(ROW()-ROW(Tilgung[[#Headers],[Zins]])=1,-IPMT(ZinsSatz/12,1,DauerDerHypothek
-ROWS($C$4:C119)+1,Tilgung[[#This Row],[Anfangs-
saldo]]),IFERROR(-IPMT(ZinsSatz/12,1,Tilgung[[#This Row],[Anz.
verbleibend]],D120),0)),0)</f>
        <v>684.37893703354439</v>
      </c>
      <c r="F119" s="7">
        <f ca="1">IFERROR(IF(AND(EingegebeneWerte,Tilgung[[#This Row],[Zahlung
Datum]]
&lt;&gt;""),-PPMT(ZinsSatz/12,1,DauerDerHypothek-ROWS($C$4:C119)+1,Tilgung[[#This Row],[Anfangs-
saldo]]),""),0)</f>
        <v>387.64910438911255</v>
      </c>
      <c r="G119" s="7">
        <f ca="1">IF(Tilgung[[#This Row],[Zahlung
Datum]]="",0,GrundsteuerBetrag)</f>
        <v>375</v>
      </c>
      <c r="H119" s="7">
        <f ca="1">IF(Tilgung[[#This Row],[Zahlung
Datum]]="",0,Tilgung[[#This Row],[Zins]]+Tilgung[[#This Row],[Kapital]]+Tilgung[[#This Row],[Grundbesitz
Steuer]])</f>
        <v>1447.028041422657</v>
      </c>
      <c r="I119" s="7">
        <f ca="1">IF(Tilgung[[#This Row],[Zahlung
Datum]]="",0,Tilgung[[#This Row],[Anfangs-
saldo]]-Tilgung[[#This Row],[Kapital]])</f>
        <v>164250.94488805067</v>
      </c>
      <c r="J119" s="8">
        <f ca="1">IF(Tilgung[[#This Row],[End-
saldo]]&gt;0,LetzteZeile-ROW(),0)</f>
        <v>244</v>
      </c>
    </row>
    <row r="120" spans="2:10" ht="15" customHeight="1" x14ac:dyDescent="0.35">
      <c r="B120" s="8">
        <f>ROWS($B$4:B120)</f>
        <v>117</v>
      </c>
      <c r="C120" s="9">
        <f ca="1">IF(EingegebeneWerte,IF(Tilgung[[#This Row],[Nr.]]&lt;=DauerDerHypothek,IF(ROW()-ROW(Tilgung[[#Headers],[Zahlung
Datum]])=1,DarlehenStart,IF(I119&gt;0,EDATE(C119,1),"")),""),"")</f>
        <v>47947</v>
      </c>
      <c r="D120" s="7">
        <f ca="1">IF(ROW()-ROW(Tilgung[[#Headers],[Anfangs-
saldo]])=1,DarlehensBetrag,IF(Tilgung[[#This Row],[Zahlung
Datum]]="",0,INDEX(Tilgung[], ROW()-4,8)))</f>
        <v>164250.94488805067</v>
      </c>
      <c r="E120" s="7">
        <f ca="1">IF(EingegebeneWerte,IF(ROW()-ROW(Tilgung[[#Headers],[Zins]])=1,-IPMT(ZinsSatz/12,1,DauerDerHypothek
-ROWS($C$4:C120)+1,Tilgung[[#This Row],[Anfangs-
saldo]]),IFERROR(-IPMT(ZinsSatz/12,1,Tilgung[[#This Row],[Anz.
verbleibend]],D121),0)),0)</f>
        <v>682.75700241274967</v>
      </c>
      <c r="F120" s="7">
        <f ca="1">IFERROR(IF(AND(EingegebeneWerte,Tilgung[[#This Row],[Zahlung
Datum]]
&lt;&gt;""),-PPMT(ZinsSatz/12,1,DauerDerHypothek-ROWS($C$4:C120)+1,Tilgung[[#This Row],[Anfangs-
saldo]]),""),0)</f>
        <v>389.2643089907337</v>
      </c>
      <c r="G120" s="7">
        <f ca="1">IF(Tilgung[[#This Row],[Zahlung
Datum]]="",0,GrundsteuerBetrag)</f>
        <v>375</v>
      </c>
      <c r="H120" s="7">
        <f ca="1">IF(Tilgung[[#This Row],[Zahlung
Datum]]="",0,Tilgung[[#This Row],[Zins]]+Tilgung[[#This Row],[Kapital]]+Tilgung[[#This Row],[Grundbesitz
Steuer]])</f>
        <v>1447.0213114034834</v>
      </c>
      <c r="I120" s="7">
        <f ca="1">IF(Tilgung[[#This Row],[Zahlung
Datum]]="",0,Tilgung[[#This Row],[Anfangs-
saldo]]-Tilgung[[#This Row],[Kapital]])</f>
        <v>163861.68057905993</v>
      </c>
      <c r="J120" s="8">
        <f ca="1">IF(Tilgung[[#This Row],[End-
saldo]]&gt;0,LetzteZeile-ROW(),0)</f>
        <v>243</v>
      </c>
    </row>
    <row r="121" spans="2:10" ht="15" customHeight="1" x14ac:dyDescent="0.35">
      <c r="B121" s="8">
        <f>ROWS($B$4:B121)</f>
        <v>118</v>
      </c>
      <c r="C121" s="9">
        <f ca="1">IF(EingegebeneWerte,IF(Tilgung[[#This Row],[Nr.]]&lt;=DauerDerHypothek,IF(ROW()-ROW(Tilgung[[#Headers],[Zahlung
Datum]])=1,DarlehenStart,IF(I120&gt;0,EDATE(C120,1),"")),""),"")</f>
        <v>47977</v>
      </c>
      <c r="D121" s="7">
        <f ca="1">IF(ROW()-ROW(Tilgung[[#Headers],[Anfangs-
saldo]])=1,DarlehensBetrag,IF(Tilgung[[#This Row],[Zahlung
Datum]]="",0,INDEX(Tilgung[], ROW()-4,8)))</f>
        <v>163861.68057905993</v>
      </c>
      <c r="E121" s="7">
        <f ca="1">IF(EingegebeneWerte,IF(ROW()-ROW(Tilgung[[#Headers],[Zins]])=1,-IPMT(ZinsSatz/12,1,DauerDerHypothek
-ROWS($C$4:C121)+1,Tilgung[[#This Row],[Anfangs-
saldo]]),IFERROR(-IPMT(ZinsSatz/12,1,Tilgung[[#This Row],[Anz.
verbleibend]],D122),0)),0)</f>
        <v>681.12830973103507</v>
      </c>
      <c r="F121" s="7">
        <f ca="1">IFERROR(IF(AND(EingegebeneWerte,Tilgung[[#This Row],[Zahlung
Datum]]
&lt;&gt;""),-PPMT(ZinsSatz/12,1,DauerDerHypothek-ROWS($C$4:C121)+1,Tilgung[[#This Row],[Anfangs-
saldo]]),""),0)</f>
        <v>390.88624361152858</v>
      </c>
      <c r="G121" s="7">
        <f ca="1">IF(Tilgung[[#This Row],[Zahlung
Datum]]="",0,GrundsteuerBetrag)</f>
        <v>375</v>
      </c>
      <c r="H121" s="7">
        <f ca="1">IF(Tilgung[[#This Row],[Zahlung
Datum]]="",0,Tilgung[[#This Row],[Zins]]+Tilgung[[#This Row],[Kapital]]+Tilgung[[#This Row],[Grundbesitz
Steuer]])</f>
        <v>1447.0145533425637</v>
      </c>
      <c r="I121" s="7">
        <f ca="1">IF(Tilgung[[#This Row],[Zahlung
Datum]]="",0,Tilgung[[#This Row],[Anfangs-
saldo]]-Tilgung[[#This Row],[Kapital]])</f>
        <v>163470.79433544842</v>
      </c>
      <c r="J121" s="8">
        <f ca="1">IF(Tilgung[[#This Row],[End-
saldo]]&gt;0,LetzteZeile-ROW(),0)</f>
        <v>242</v>
      </c>
    </row>
    <row r="122" spans="2:10" ht="15" customHeight="1" x14ac:dyDescent="0.35">
      <c r="B122" s="8">
        <f>ROWS($B$4:B122)</f>
        <v>119</v>
      </c>
      <c r="C122" s="9">
        <f ca="1">IF(EingegebeneWerte,IF(Tilgung[[#This Row],[Nr.]]&lt;=DauerDerHypothek,IF(ROW()-ROW(Tilgung[[#Headers],[Zahlung
Datum]])=1,DarlehenStart,IF(I121&gt;0,EDATE(C121,1),"")),""),"")</f>
        <v>48008</v>
      </c>
      <c r="D122" s="7">
        <f ca="1">IF(ROW()-ROW(Tilgung[[#Headers],[Anfangs-
saldo]])=1,DarlehensBetrag,IF(Tilgung[[#This Row],[Zahlung
Datum]]="",0,INDEX(Tilgung[], ROW()-4,8)))</f>
        <v>163470.79433544842</v>
      </c>
      <c r="E122" s="7">
        <f ca="1">IF(EingegebeneWerte,IF(ROW()-ROW(Tilgung[[#Headers],[Zins]])=1,-IPMT(ZinsSatz/12,1,DauerDerHypothek
-ROWS($C$4:C122)+1,Tilgung[[#This Row],[Anfangs-
saldo]]),IFERROR(-IPMT(ZinsSatz/12,1,Tilgung[[#This Row],[Anz.
verbleibend]],D123),0)),0)</f>
        <v>679.49283082981322</v>
      </c>
      <c r="F122" s="7">
        <f ca="1">IFERROR(IF(AND(EingegebeneWerte,Tilgung[[#This Row],[Zahlung
Datum]]
&lt;&gt;""),-PPMT(ZinsSatz/12,1,DauerDerHypothek-ROWS($C$4:C122)+1,Tilgung[[#This Row],[Anfangs-
saldo]]),""),0)</f>
        <v>392.51493629324341</v>
      </c>
      <c r="G122" s="7">
        <f ca="1">IF(Tilgung[[#This Row],[Zahlung
Datum]]="",0,GrundsteuerBetrag)</f>
        <v>375</v>
      </c>
      <c r="H122" s="7">
        <f ca="1">IF(Tilgung[[#This Row],[Zahlung
Datum]]="",0,Tilgung[[#This Row],[Zins]]+Tilgung[[#This Row],[Kapital]]+Tilgung[[#This Row],[Grundbesitz
Steuer]])</f>
        <v>1447.0077671230565</v>
      </c>
      <c r="I122" s="7">
        <f ca="1">IF(Tilgung[[#This Row],[Zahlung
Datum]]="",0,Tilgung[[#This Row],[Anfangs-
saldo]]-Tilgung[[#This Row],[Kapital]])</f>
        <v>163078.27939915517</v>
      </c>
      <c r="J122" s="8">
        <f ca="1">IF(Tilgung[[#This Row],[End-
saldo]]&gt;0,LetzteZeile-ROW(),0)</f>
        <v>241</v>
      </c>
    </row>
    <row r="123" spans="2:10" ht="15" customHeight="1" x14ac:dyDescent="0.35">
      <c r="B123" s="8">
        <f>ROWS($B$4:B123)</f>
        <v>120</v>
      </c>
      <c r="C123" s="9">
        <f ca="1">IF(EingegebeneWerte,IF(Tilgung[[#This Row],[Nr.]]&lt;=DauerDerHypothek,IF(ROW()-ROW(Tilgung[[#Headers],[Zahlung
Datum]])=1,DarlehenStart,IF(I122&gt;0,EDATE(C122,1),"")),""),"")</f>
        <v>48038</v>
      </c>
      <c r="D123" s="7">
        <f ca="1">IF(ROW()-ROW(Tilgung[[#Headers],[Anfangs-
saldo]])=1,DarlehensBetrag,IF(Tilgung[[#This Row],[Zahlung
Datum]]="",0,INDEX(Tilgung[], ROW()-4,8)))</f>
        <v>163078.27939915517</v>
      </c>
      <c r="E123" s="7">
        <f ca="1">IF(EingegebeneWerte,IF(ROW()-ROW(Tilgung[[#Headers],[Zins]])=1,-IPMT(ZinsSatz/12,1,DauerDerHypothek
-ROWS($C$4:C123)+1,Tilgung[[#This Row],[Anfangs-
saldo]]),IFERROR(-IPMT(ZinsSatz/12,1,Tilgung[[#This Row],[Anz.
verbleibend]],D124),0)),0)</f>
        <v>677.85053743316962</v>
      </c>
      <c r="F123" s="7">
        <f ca="1">IFERROR(IF(AND(EingegebeneWerte,Tilgung[[#This Row],[Zahlung
Datum]]
&lt;&gt;""),-PPMT(ZinsSatz/12,1,DauerDerHypothek-ROWS($C$4:C123)+1,Tilgung[[#This Row],[Anfangs-
saldo]]),""),0)</f>
        <v>394.15041519446515</v>
      </c>
      <c r="G123" s="7">
        <f ca="1">IF(Tilgung[[#This Row],[Zahlung
Datum]]="",0,GrundsteuerBetrag)</f>
        <v>375</v>
      </c>
      <c r="H123" s="7">
        <f ca="1">IF(Tilgung[[#This Row],[Zahlung
Datum]]="",0,Tilgung[[#This Row],[Zins]]+Tilgung[[#This Row],[Kapital]]+Tilgung[[#This Row],[Grundbesitz
Steuer]])</f>
        <v>1447.0009526276349</v>
      </c>
      <c r="I123" s="7">
        <f ca="1">IF(Tilgung[[#This Row],[Zahlung
Datum]]="",0,Tilgung[[#This Row],[Anfangs-
saldo]]-Tilgung[[#This Row],[Kapital]])</f>
        <v>162684.12898396072</v>
      </c>
      <c r="J123" s="8">
        <f ca="1">IF(Tilgung[[#This Row],[End-
saldo]]&gt;0,LetzteZeile-ROW(),0)</f>
        <v>240</v>
      </c>
    </row>
    <row r="124" spans="2:10" ht="15" customHeight="1" x14ac:dyDescent="0.35">
      <c r="B124" s="8">
        <f>ROWS($B$4:B124)</f>
        <v>121</v>
      </c>
      <c r="C124" s="9">
        <f ca="1">IF(EingegebeneWerte,IF(Tilgung[[#This Row],[Nr.]]&lt;=DauerDerHypothek,IF(ROW()-ROW(Tilgung[[#Headers],[Zahlung
Datum]])=1,DarlehenStart,IF(I123&gt;0,EDATE(C123,1),"")),""),"")</f>
        <v>48069</v>
      </c>
      <c r="D124" s="7">
        <f ca="1">IF(ROW()-ROW(Tilgung[[#Headers],[Anfangs-
saldo]])=1,DarlehensBetrag,IF(Tilgung[[#This Row],[Zahlung
Datum]]="",0,INDEX(Tilgung[], ROW()-4,8)))</f>
        <v>162684.12898396072</v>
      </c>
      <c r="E124" s="7">
        <f ca="1">IF(EingegebeneWerte,IF(ROW()-ROW(Tilgung[[#Headers],[Zins]])=1,-IPMT(ZinsSatz/12,1,DauerDerHypothek
-ROWS($C$4:C124)+1,Tilgung[[#This Row],[Anfangs-
saldo]]),IFERROR(-IPMT(ZinsSatz/12,1,Tilgung[[#This Row],[Anz.
verbleibend]],D125),0)),0)</f>
        <v>676.2014011473733</v>
      </c>
      <c r="F124" s="7">
        <f ca="1">IFERROR(IF(AND(EingegebeneWerte,Tilgung[[#This Row],[Zahlung
Datum]]
&lt;&gt;""),-PPMT(ZinsSatz/12,1,DauerDerHypothek-ROWS($C$4:C124)+1,Tilgung[[#This Row],[Anfangs-
saldo]]),""),0)</f>
        <v>395.79270859110875</v>
      </c>
      <c r="G124" s="7">
        <f ca="1">IF(Tilgung[[#This Row],[Zahlung
Datum]]="",0,GrundsteuerBetrag)</f>
        <v>375</v>
      </c>
      <c r="H124" s="7">
        <f ca="1">IF(Tilgung[[#This Row],[Zahlung
Datum]]="",0,Tilgung[[#This Row],[Zins]]+Tilgung[[#This Row],[Kapital]]+Tilgung[[#This Row],[Grundbesitz
Steuer]])</f>
        <v>1446.9941097384822</v>
      </c>
      <c r="I124" s="7">
        <f ca="1">IF(Tilgung[[#This Row],[Zahlung
Datum]]="",0,Tilgung[[#This Row],[Anfangs-
saldo]]-Tilgung[[#This Row],[Kapital]])</f>
        <v>162288.3362753696</v>
      </c>
      <c r="J124" s="8">
        <f ca="1">IF(Tilgung[[#This Row],[End-
saldo]]&gt;0,LetzteZeile-ROW(),0)</f>
        <v>239</v>
      </c>
    </row>
    <row r="125" spans="2:10" ht="15" customHeight="1" x14ac:dyDescent="0.35">
      <c r="B125" s="8">
        <f>ROWS($B$4:B125)</f>
        <v>122</v>
      </c>
      <c r="C125" s="9">
        <f ca="1">IF(EingegebeneWerte,IF(Tilgung[[#This Row],[Nr.]]&lt;=DauerDerHypothek,IF(ROW()-ROW(Tilgung[[#Headers],[Zahlung
Datum]])=1,DarlehenStart,IF(I124&gt;0,EDATE(C124,1),"")),""),"")</f>
        <v>48100</v>
      </c>
      <c r="D125" s="7">
        <f ca="1">IF(ROW()-ROW(Tilgung[[#Headers],[Anfangs-
saldo]])=1,DarlehensBetrag,IF(Tilgung[[#This Row],[Zahlung
Datum]]="",0,INDEX(Tilgung[], ROW()-4,8)))</f>
        <v>162288.3362753696</v>
      </c>
      <c r="E125" s="7">
        <f ca="1">IF(EingegebeneWerte,IF(ROW()-ROW(Tilgung[[#Headers],[Zins]])=1,-IPMT(ZinsSatz/12,1,DauerDerHypothek
-ROWS($C$4:C125)+1,Tilgung[[#This Row],[Anfangs-
saldo]]),IFERROR(-IPMT(ZinsSatz/12,1,Tilgung[[#This Row],[Anz.
verbleibend]],D126),0)),0)</f>
        <v>674.54539346038621</v>
      </c>
      <c r="F125" s="7">
        <f ca="1">IFERROR(IF(AND(EingegebeneWerte,Tilgung[[#This Row],[Zahlung
Datum]]
&lt;&gt;""),-PPMT(ZinsSatz/12,1,DauerDerHypothek-ROWS($C$4:C125)+1,Tilgung[[#This Row],[Anfangs-
saldo]]),""),0)</f>
        <v>397.44184487690495</v>
      </c>
      <c r="G125" s="7">
        <f ca="1">IF(Tilgung[[#This Row],[Zahlung
Datum]]="",0,GrundsteuerBetrag)</f>
        <v>375</v>
      </c>
      <c r="H125" s="7">
        <f ca="1">IF(Tilgung[[#This Row],[Zahlung
Datum]]="",0,Tilgung[[#This Row],[Zins]]+Tilgung[[#This Row],[Kapital]]+Tilgung[[#This Row],[Grundbesitz
Steuer]])</f>
        <v>1446.9872383372913</v>
      </c>
      <c r="I125" s="7">
        <f ca="1">IF(Tilgung[[#This Row],[Zahlung
Datum]]="",0,Tilgung[[#This Row],[Anfangs-
saldo]]-Tilgung[[#This Row],[Kapital]])</f>
        <v>161890.89443049268</v>
      </c>
      <c r="J125" s="8">
        <f ca="1">IF(Tilgung[[#This Row],[End-
saldo]]&gt;0,LetzteZeile-ROW(),0)</f>
        <v>238</v>
      </c>
    </row>
    <row r="126" spans="2:10" ht="15" customHeight="1" x14ac:dyDescent="0.35">
      <c r="B126" s="8">
        <f>ROWS($B$4:B126)</f>
        <v>123</v>
      </c>
      <c r="C126" s="9">
        <f ca="1">IF(EingegebeneWerte,IF(Tilgung[[#This Row],[Nr.]]&lt;=DauerDerHypothek,IF(ROW()-ROW(Tilgung[[#Headers],[Zahlung
Datum]])=1,DarlehenStart,IF(I125&gt;0,EDATE(C125,1),"")),""),"")</f>
        <v>48130</v>
      </c>
      <c r="D126" s="7">
        <f ca="1">IF(ROW()-ROW(Tilgung[[#Headers],[Anfangs-
saldo]])=1,DarlehensBetrag,IF(Tilgung[[#This Row],[Zahlung
Datum]]="",0,INDEX(Tilgung[], ROW()-4,8)))</f>
        <v>161890.89443049268</v>
      </c>
      <c r="E126" s="7">
        <f ca="1">IF(EingegebeneWerte,IF(ROW()-ROW(Tilgung[[#Headers],[Zins]])=1,-IPMT(ZinsSatz/12,1,DauerDerHypothek
-ROWS($C$4:C126)+1,Tilgung[[#This Row],[Anfangs-
saldo]]),IFERROR(-IPMT(ZinsSatz/12,1,Tilgung[[#This Row],[Anz.
verbleibend]],D127),0)),0)</f>
        <v>672.88248574136992</v>
      </c>
      <c r="F126" s="7">
        <f ca="1">IFERROR(IF(AND(EingegebeneWerte,Tilgung[[#This Row],[Zahlung
Datum]]
&lt;&gt;""),-PPMT(ZinsSatz/12,1,DauerDerHypothek-ROWS($C$4:C126)+1,Tilgung[[#This Row],[Anfangs-
saldo]]),""),0)</f>
        <v>399.0978525638921</v>
      </c>
      <c r="G126" s="7">
        <f ca="1">IF(Tilgung[[#This Row],[Zahlung
Datum]]="",0,GrundsteuerBetrag)</f>
        <v>375</v>
      </c>
      <c r="H126" s="7">
        <f ca="1">IF(Tilgung[[#This Row],[Zahlung
Datum]]="",0,Tilgung[[#This Row],[Zins]]+Tilgung[[#This Row],[Kapital]]+Tilgung[[#This Row],[Grundbesitz
Steuer]])</f>
        <v>1446.980338305262</v>
      </c>
      <c r="I126" s="7">
        <f ca="1">IF(Tilgung[[#This Row],[Zahlung
Datum]]="",0,Tilgung[[#This Row],[Anfangs-
saldo]]-Tilgung[[#This Row],[Kapital]])</f>
        <v>161491.79657792879</v>
      </c>
      <c r="J126" s="8">
        <f ca="1">IF(Tilgung[[#This Row],[End-
saldo]]&gt;0,LetzteZeile-ROW(),0)</f>
        <v>237</v>
      </c>
    </row>
    <row r="127" spans="2:10" ht="15" customHeight="1" x14ac:dyDescent="0.35">
      <c r="B127" s="8">
        <f>ROWS($B$4:B127)</f>
        <v>124</v>
      </c>
      <c r="C127" s="9">
        <f ca="1">IF(EingegebeneWerte,IF(Tilgung[[#This Row],[Nr.]]&lt;=DauerDerHypothek,IF(ROW()-ROW(Tilgung[[#Headers],[Zahlung
Datum]])=1,DarlehenStart,IF(I126&gt;0,EDATE(C126,1),"")),""),"")</f>
        <v>48161</v>
      </c>
      <c r="D127" s="7">
        <f ca="1">IF(ROW()-ROW(Tilgung[[#Headers],[Anfangs-
saldo]])=1,DarlehensBetrag,IF(Tilgung[[#This Row],[Zahlung
Datum]]="",0,INDEX(Tilgung[], ROW()-4,8)))</f>
        <v>161491.79657792879</v>
      </c>
      <c r="E127" s="7">
        <f ca="1">IF(EingegebeneWerte,IF(ROW()-ROW(Tilgung[[#Headers],[Zins]])=1,-IPMT(ZinsSatz/12,1,DauerDerHypothek
-ROWS($C$4:C127)+1,Tilgung[[#This Row],[Anfangs-
saldo]]),IFERROR(-IPMT(ZinsSatz/12,1,Tilgung[[#This Row],[Anz.
verbleibend]],D128),0)),0)</f>
        <v>671.21264924019124</v>
      </c>
      <c r="F127" s="7">
        <f ca="1">IFERROR(IF(AND(EingegebeneWerte,Tilgung[[#This Row],[Zahlung
Datum]]
&lt;&gt;""),-PPMT(ZinsSatz/12,1,DauerDerHypothek-ROWS($C$4:C127)+1,Tilgung[[#This Row],[Anfangs-
saldo]]),""),0)</f>
        <v>400.76076028290828</v>
      </c>
      <c r="G127" s="7">
        <f ca="1">IF(Tilgung[[#This Row],[Zahlung
Datum]]="",0,GrundsteuerBetrag)</f>
        <v>375</v>
      </c>
      <c r="H127" s="7">
        <f ca="1">IF(Tilgung[[#This Row],[Zahlung
Datum]]="",0,Tilgung[[#This Row],[Zins]]+Tilgung[[#This Row],[Kapital]]+Tilgung[[#This Row],[Grundbesitz
Steuer]])</f>
        <v>1446.9734095230995</v>
      </c>
      <c r="I127" s="7">
        <f ca="1">IF(Tilgung[[#This Row],[Zahlung
Datum]]="",0,Tilgung[[#This Row],[Anfangs-
saldo]]-Tilgung[[#This Row],[Kapital]])</f>
        <v>161091.0358176459</v>
      </c>
      <c r="J127" s="8">
        <f ca="1">IF(Tilgung[[#This Row],[End-
saldo]]&gt;0,LetzteZeile-ROW(),0)</f>
        <v>236</v>
      </c>
    </row>
    <row r="128" spans="2:10" ht="15" customHeight="1" x14ac:dyDescent="0.35">
      <c r="B128" s="8">
        <f>ROWS($B$4:B128)</f>
        <v>125</v>
      </c>
      <c r="C128" s="9">
        <f ca="1">IF(EingegebeneWerte,IF(Tilgung[[#This Row],[Nr.]]&lt;=DauerDerHypothek,IF(ROW()-ROW(Tilgung[[#Headers],[Zahlung
Datum]])=1,DarlehenStart,IF(I127&gt;0,EDATE(C127,1),"")),""),"")</f>
        <v>48191</v>
      </c>
      <c r="D128" s="7">
        <f ca="1">IF(ROW()-ROW(Tilgung[[#Headers],[Anfangs-
saldo]])=1,DarlehensBetrag,IF(Tilgung[[#This Row],[Zahlung
Datum]]="",0,INDEX(Tilgung[], ROW()-4,8)))</f>
        <v>161091.0358176459</v>
      </c>
      <c r="E128" s="7">
        <f ca="1">IF(EingegebeneWerte,IF(ROW()-ROW(Tilgung[[#Headers],[Zins]])=1,-IPMT(ZinsSatz/12,1,DauerDerHypothek
-ROWS($C$4:C128)+1,Tilgung[[#This Row],[Anfangs-
saldo]]),IFERROR(-IPMT(ZinsSatz/12,1,Tilgung[[#This Row],[Anz.
verbleibend]],D129),0)),0)</f>
        <v>669.53585508692424</v>
      </c>
      <c r="F128" s="7">
        <f ca="1">IFERROR(IF(AND(EingegebeneWerte,Tilgung[[#This Row],[Zahlung
Datum]]
&lt;&gt;""),-PPMT(ZinsSatz/12,1,DauerDerHypothek-ROWS($C$4:C128)+1,Tilgung[[#This Row],[Anfangs-
saldo]]),""),0)</f>
        <v>402.43059678408719</v>
      </c>
      <c r="G128" s="7">
        <f ca="1">IF(Tilgung[[#This Row],[Zahlung
Datum]]="",0,GrundsteuerBetrag)</f>
        <v>375</v>
      </c>
      <c r="H128" s="7">
        <f ca="1">IF(Tilgung[[#This Row],[Zahlung
Datum]]="",0,Tilgung[[#This Row],[Zins]]+Tilgung[[#This Row],[Kapital]]+Tilgung[[#This Row],[Grundbesitz
Steuer]])</f>
        <v>1446.9664518710115</v>
      </c>
      <c r="I128" s="7">
        <f ca="1">IF(Tilgung[[#This Row],[Zahlung
Datum]]="",0,Tilgung[[#This Row],[Anfangs-
saldo]]-Tilgung[[#This Row],[Kapital]])</f>
        <v>160688.60522086182</v>
      </c>
      <c r="J128" s="8">
        <f ca="1">IF(Tilgung[[#This Row],[End-
saldo]]&gt;0,LetzteZeile-ROW(),0)</f>
        <v>235</v>
      </c>
    </row>
    <row r="129" spans="2:10" ht="15" customHeight="1" x14ac:dyDescent="0.35">
      <c r="B129" s="8">
        <f>ROWS($B$4:B129)</f>
        <v>126</v>
      </c>
      <c r="C129" s="9">
        <f ca="1">IF(EingegebeneWerte,IF(Tilgung[[#This Row],[Nr.]]&lt;=DauerDerHypothek,IF(ROW()-ROW(Tilgung[[#Headers],[Zahlung
Datum]])=1,DarlehenStart,IF(I128&gt;0,EDATE(C128,1),"")),""),"")</f>
        <v>48222</v>
      </c>
      <c r="D129" s="7">
        <f ca="1">IF(ROW()-ROW(Tilgung[[#Headers],[Anfangs-
saldo]])=1,DarlehensBetrag,IF(Tilgung[[#This Row],[Zahlung
Datum]]="",0,INDEX(Tilgung[], ROW()-4,8)))</f>
        <v>160688.60522086182</v>
      </c>
      <c r="E129" s="7">
        <f ca="1">IF(EingegebeneWerte,IF(ROW()-ROW(Tilgung[[#Headers],[Zins]])=1,-IPMT(ZinsSatz/12,1,DauerDerHypothek
-ROWS($C$4:C129)+1,Tilgung[[#This Row],[Anfangs-
saldo]]),IFERROR(-IPMT(ZinsSatz/12,1,Tilgung[[#This Row],[Anz.
verbleibend]],D130),0)),0)</f>
        <v>667.85207429135187</v>
      </c>
      <c r="F129" s="7">
        <f ca="1">IFERROR(IF(AND(EingegebeneWerte,Tilgung[[#This Row],[Zahlung
Datum]]
&lt;&gt;""),-PPMT(ZinsSatz/12,1,DauerDerHypothek-ROWS($C$4:C129)+1,Tilgung[[#This Row],[Anfangs-
saldo]]),""),0)</f>
        <v>404.10739093735413</v>
      </c>
      <c r="G129" s="7">
        <f ca="1">IF(Tilgung[[#This Row],[Zahlung
Datum]]="",0,GrundsteuerBetrag)</f>
        <v>375</v>
      </c>
      <c r="H129" s="7">
        <f ca="1">IF(Tilgung[[#This Row],[Zahlung
Datum]]="",0,Tilgung[[#This Row],[Zins]]+Tilgung[[#This Row],[Kapital]]+Tilgung[[#This Row],[Grundbesitz
Steuer]])</f>
        <v>1446.959465228706</v>
      </c>
      <c r="I129" s="7">
        <f ca="1">IF(Tilgung[[#This Row],[Zahlung
Datum]]="",0,Tilgung[[#This Row],[Anfangs-
saldo]]-Tilgung[[#This Row],[Kapital]])</f>
        <v>160284.49782992445</v>
      </c>
      <c r="J129" s="8">
        <f ca="1">IF(Tilgung[[#This Row],[End-
saldo]]&gt;0,LetzteZeile-ROW(),0)</f>
        <v>234</v>
      </c>
    </row>
    <row r="130" spans="2:10" ht="15" customHeight="1" x14ac:dyDescent="0.35">
      <c r="B130" s="8">
        <f>ROWS($B$4:B130)</f>
        <v>127</v>
      </c>
      <c r="C130" s="9">
        <f ca="1">IF(EingegebeneWerte,IF(Tilgung[[#This Row],[Nr.]]&lt;=DauerDerHypothek,IF(ROW()-ROW(Tilgung[[#Headers],[Zahlung
Datum]])=1,DarlehenStart,IF(I129&gt;0,EDATE(C129,1),"")),""),"")</f>
        <v>48253</v>
      </c>
      <c r="D130" s="7">
        <f ca="1">IF(ROW()-ROW(Tilgung[[#Headers],[Anfangs-
saldo]])=1,DarlehensBetrag,IF(Tilgung[[#This Row],[Zahlung
Datum]]="",0,INDEX(Tilgung[], ROW()-4,8)))</f>
        <v>160284.49782992445</v>
      </c>
      <c r="E130" s="7">
        <f ca="1">IF(EingegebeneWerte,IF(ROW()-ROW(Tilgung[[#Headers],[Zins]])=1,-IPMT(ZinsSatz/12,1,DauerDerHypothek
-ROWS($C$4:C130)+1,Tilgung[[#This Row],[Anfangs-
saldo]]),IFERROR(-IPMT(ZinsSatz/12,1,Tilgung[[#This Row],[Anz.
verbleibend]],D131),0)),0)</f>
        <v>666.16127774246468</v>
      </c>
      <c r="F130" s="7">
        <f ca="1">IFERROR(IF(AND(EingegebeneWerte,Tilgung[[#This Row],[Zahlung
Datum]]
&lt;&gt;""),-PPMT(ZinsSatz/12,1,DauerDerHypothek-ROWS($C$4:C130)+1,Tilgung[[#This Row],[Anfangs-
saldo]]),""),0)</f>
        <v>405.79117173292644</v>
      </c>
      <c r="G130" s="7">
        <f ca="1">IF(Tilgung[[#This Row],[Zahlung
Datum]]="",0,GrundsteuerBetrag)</f>
        <v>375</v>
      </c>
      <c r="H130" s="7">
        <f ca="1">IF(Tilgung[[#This Row],[Zahlung
Datum]]="",0,Tilgung[[#This Row],[Zins]]+Tilgung[[#This Row],[Kapital]]+Tilgung[[#This Row],[Grundbesitz
Steuer]])</f>
        <v>1446.9524494753912</v>
      </c>
      <c r="I130" s="7">
        <f ca="1">IF(Tilgung[[#This Row],[Zahlung
Datum]]="",0,Tilgung[[#This Row],[Anfangs-
saldo]]-Tilgung[[#This Row],[Kapital]])</f>
        <v>159878.70665819151</v>
      </c>
      <c r="J130" s="8">
        <f ca="1">IF(Tilgung[[#This Row],[End-
saldo]]&gt;0,LetzteZeile-ROW(),0)</f>
        <v>233</v>
      </c>
    </row>
    <row r="131" spans="2:10" ht="15" customHeight="1" x14ac:dyDescent="0.35">
      <c r="B131" s="8">
        <f>ROWS($B$4:B131)</f>
        <v>128</v>
      </c>
      <c r="C131" s="9">
        <f ca="1">IF(EingegebeneWerte,IF(Tilgung[[#This Row],[Nr.]]&lt;=DauerDerHypothek,IF(ROW()-ROW(Tilgung[[#Headers],[Zahlung
Datum]])=1,DarlehenStart,IF(I130&gt;0,EDATE(C130,1),"")),""),"")</f>
        <v>48282</v>
      </c>
      <c r="D131" s="7">
        <f ca="1">IF(ROW()-ROW(Tilgung[[#Headers],[Anfangs-
saldo]])=1,DarlehensBetrag,IF(Tilgung[[#This Row],[Zahlung
Datum]]="",0,INDEX(Tilgung[], ROW()-4,8)))</f>
        <v>159878.70665819151</v>
      </c>
      <c r="E131" s="7">
        <f ca="1">IF(EingegebeneWerte,IF(ROW()-ROW(Tilgung[[#Headers],[Zins]])=1,-IPMT(ZinsSatz/12,1,DauerDerHypothek
-ROWS($C$4:C131)+1,Tilgung[[#This Row],[Anfangs-
saldo]]),IFERROR(-IPMT(ZinsSatz/12,1,Tilgung[[#This Row],[Anz.
verbleibend]],D132),0)),0)</f>
        <v>664.4634362079571</v>
      </c>
      <c r="F131" s="7">
        <f ca="1">IFERROR(IF(AND(EingegebeneWerte,Tilgung[[#This Row],[Zahlung
Datum]]
&lt;&gt;""),-PPMT(ZinsSatz/12,1,DauerDerHypothek-ROWS($C$4:C131)+1,Tilgung[[#This Row],[Anfangs-
saldo]]),""),0)</f>
        <v>407.48196828181358</v>
      </c>
      <c r="G131" s="7">
        <f ca="1">IF(Tilgung[[#This Row],[Zahlung
Datum]]="",0,GrundsteuerBetrag)</f>
        <v>375</v>
      </c>
      <c r="H131" s="7">
        <f ca="1">IF(Tilgung[[#This Row],[Zahlung
Datum]]="",0,Tilgung[[#This Row],[Zins]]+Tilgung[[#This Row],[Kapital]]+Tilgung[[#This Row],[Grundbesitz
Steuer]])</f>
        <v>1446.9454044897707</v>
      </c>
      <c r="I131" s="7">
        <f ca="1">IF(Tilgung[[#This Row],[Zahlung
Datum]]="",0,Tilgung[[#This Row],[Anfangs-
saldo]]-Tilgung[[#This Row],[Kapital]])</f>
        <v>159471.22468990969</v>
      </c>
      <c r="J131" s="8">
        <f ca="1">IF(Tilgung[[#This Row],[End-
saldo]]&gt;0,LetzteZeile-ROW(),0)</f>
        <v>232</v>
      </c>
    </row>
    <row r="132" spans="2:10" ht="15" customHeight="1" x14ac:dyDescent="0.35">
      <c r="B132" s="8">
        <f>ROWS($B$4:B132)</f>
        <v>129</v>
      </c>
      <c r="C132" s="9">
        <f ca="1">IF(EingegebeneWerte,IF(Tilgung[[#This Row],[Nr.]]&lt;=DauerDerHypothek,IF(ROW()-ROW(Tilgung[[#Headers],[Zahlung
Datum]])=1,DarlehenStart,IF(I131&gt;0,EDATE(C131,1),"")),""),"")</f>
        <v>48313</v>
      </c>
      <c r="D132" s="7">
        <f ca="1">IF(ROW()-ROW(Tilgung[[#Headers],[Anfangs-
saldo]])=1,DarlehensBetrag,IF(Tilgung[[#This Row],[Zahlung
Datum]]="",0,INDEX(Tilgung[], ROW()-4,8)))</f>
        <v>159471.22468990969</v>
      </c>
      <c r="E132" s="7">
        <f ca="1">IF(EingegebeneWerte,IF(ROW()-ROW(Tilgung[[#Headers],[Zins]])=1,-IPMT(ZinsSatz/12,1,DauerDerHypothek
-ROWS($C$4:C132)+1,Tilgung[[#This Row],[Anfangs-
saldo]]),IFERROR(-IPMT(ZinsSatz/12,1,Tilgung[[#This Row],[Anz.
verbleibend]],D133),0)),0)</f>
        <v>662.75852033372234</v>
      </c>
      <c r="F132" s="7">
        <f ca="1">IFERROR(IF(AND(EingegebeneWerte,Tilgung[[#This Row],[Zahlung
Datum]]
&lt;&gt;""),-PPMT(ZinsSatz/12,1,DauerDerHypothek-ROWS($C$4:C132)+1,Tilgung[[#This Row],[Anfangs-
saldo]]),""),0)</f>
        <v>409.1798098163211</v>
      </c>
      <c r="G132" s="7">
        <f ca="1">IF(Tilgung[[#This Row],[Zahlung
Datum]]="",0,GrundsteuerBetrag)</f>
        <v>375</v>
      </c>
      <c r="H132" s="7">
        <f ca="1">IF(Tilgung[[#This Row],[Zahlung
Datum]]="",0,Tilgung[[#This Row],[Zins]]+Tilgung[[#This Row],[Kapital]]+Tilgung[[#This Row],[Grundbesitz
Steuer]])</f>
        <v>1446.9383301500434</v>
      </c>
      <c r="I132" s="7">
        <f ca="1">IF(Tilgung[[#This Row],[Zahlung
Datum]]="",0,Tilgung[[#This Row],[Anfangs-
saldo]]-Tilgung[[#This Row],[Kapital]])</f>
        <v>159062.04488009337</v>
      </c>
      <c r="J132" s="8">
        <f ca="1">IF(Tilgung[[#This Row],[End-
saldo]]&gt;0,LetzteZeile-ROW(),0)</f>
        <v>231</v>
      </c>
    </row>
    <row r="133" spans="2:10" ht="15" customHeight="1" x14ac:dyDescent="0.35">
      <c r="B133" s="8">
        <f>ROWS($B$4:B133)</f>
        <v>130</v>
      </c>
      <c r="C133" s="9">
        <f ca="1">IF(EingegebeneWerte,IF(Tilgung[[#This Row],[Nr.]]&lt;=DauerDerHypothek,IF(ROW()-ROW(Tilgung[[#Headers],[Zahlung
Datum]])=1,DarlehenStart,IF(I132&gt;0,EDATE(C132,1),"")),""),"")</f>
        <v>48343</v>
      </c>
      <c r="D133" s="7">
        <f ca="1">IF(ROW()-ROW(Tilgung[[#Headers],[Anfangs-
saldo]])=1,DarlehensBetrag,IF(Tilgung[[#This Row],[Zahlung
Datum]]="",0,INDEX(Tilgung[], ROW()-4,8)))</f>
        <v>159062.04488009337</v>
      </c>
      <c r="E133" s="7">
        <f ca="1">IF(EingegebeneWerte,IF(ROW()-ROW(Tilgung[[#Headers],[Zins]])=1,-IPMT(ZinsSatz/12,1,DauerDerHypothek
-ROWS($C$4:C133)+1,Tilgung[[#This Row],[Anfangs-
saldo]]),IFERROR(-IPMT(ZinsSatz/12,1,Tilgung[[#This Row],[Anz.
verbleibend]],D134),0)),0)</f>
        <v>661.04650064334498</v>
      </c>
      <c r="F133" s="7">
        <f ca="1">IFERROR(IF(AND(EingegebeneWerte,Tilgung[[#This Row],[Zahlung
Datum]]
&lt;&gt;""),-PPMT(ZinsSatz/12,1,DauerDerHypothek-ROWS($C$4:C133)+1,Tilgung[[#This Row],[Anfangs-
saldo]]),""),0)</f>
        <v>410.88472569055574</v>
      </c>
      <c r="G133" s="7">
        <f ca="1">IF(Tilgung[[#This Row],[Zahlung
Datum]]="",0,GrundsteuerBetrag)</f>
        <v>375</v>
      </c>
      <c r="H133" s="7">
        <f ca="1">IF(Tilgung[[#This Row],[Zahlung
Datum]]="",0,Tilgung[[#This Row],[Zins]]+Tilgung[[#This Row],[Kapital]]+Tilgung[[#This Row],[Grundbesitz
Steuer]])</f>
        <v>1446.9312263339007</v>
      </c>
      <c r="I133" s="7">
        <f ca="1">IF(Tilgung[[#This Row],[Zahlung
Datum]]="",0,Tilgung[[#This Row],[Anfangs-
saldo]]-Tilgung[[#This Row],[Kapital]])</f>
        <v>158651.16015440281</v>
      </c>
      <c r="J133" s="8">
        <f ca="1">IF(Tilgung[[#This Row],[End-
saldo]]&gt;0,LetzteZeile-ROW(),0)</f>
        <v>230</v>
      </c>
    </row>
    <row r="134" spans="2:10" ht="15" customHeight="1" x14ac:dyDescent="0.35">
      <c r="B134" s="8">
        <f>ROWS($B$4:B134)</f>
        <v>131</v>
      </c>
      <c r="C134" s="9">
        <f ca="1">IF(EingegebeneWerte,IF(Tilgung[[#This Row],[Nr.]]&lt;=DauerDerHypothek,IF(ROW()-ROW(Tilgung[[#Headers],[Zahlung
Datum]])=1,DarlehenStart,IF(I133&gt;0,EDATE(C133,1),"")),""),"")</f>
        <v>48374</v>
      </c>
      <c r="D134" s="7">
        <f ca="1">IF(ROW()-ROW(Tilgung[[#Headers],[Anfangs-
saldo]])=1,DarlehensBetrag,IF(Tilgung[[#This Row],[Zahlung
Datum]]="",0,INDEX(Tilgung[], ROW()-4,8)))</f>
        <v>158651.16015440281</v>
      </c>
      <c r="E134" s="7">
        <f ca="1">IF(EingegebeneWerte,IF(ROW()-ROW(Tilgung[[#Headers],[Zins]])=1,-IPMT(ZinsSatz/12,1,DauerDerHypothek
-ROWS($C$4:C134)+1,Tilgung[[#This Row],[Anfangs-
saldo]]),IFERROR(-IPMT(ZinsSatz/12,1,Tilgung[[#This Row],[Anz.
verbleibend]],D135),0)),0)</f>
        <v>659.32734753759121</v>
      </c>
      <c r="F134" s="7">
        <f ca="1">IFERROR(IF(AND(EingegebeneWerte,Tilgung[[#This Row],[Zahlung
Datum]]
&lt;&gt;""),-PPMT(ZinsSatz/12,1,DauerDerHypothek-ROWS($C$4:C134)+1,Tilgung[[#This Row],[Anfangs-
saldo]]),""),0)</f>
        <v>412.59674538093304</v>
      </c>
      <c r="G134" s="7">
        <f ca="1">IF(Tilgung[[#This Row],[Zahlung
Datum]]="",0,GrundsteuerBetrag)</f>
        <v>375</v>
      </c>
      <c r="H134" s="7">
        <f ca="1">IF(Tilgung[[#This Row],[Zahlung
Datum]]="",0,Tilgung[[#This Row],[Zins]]+Tilgung[[#This Row],[Kapital]]+Tilgung[[#This Row],[Grundbesitz
Steuer]])</f>
        <v>1446.9240929185244</v>
      </c>
      <c r="I134" s="7">
        <f ca="1">IF(Tilgung[[#This Row],[Zahlung
Datum]]="",0,Tilgung[[#This Row],[Anfangs-
saldo]]-Tilgung[[#This Row],[Kapital]])</f>
        <v>158238.56340902188</v>
      </c>
      <c r="J134" s="8">
        <f ca="1">IF(Tilgung[[#This Row],[End-
saldo]]&gt;0,LetzteZeile-ROW(),0)</f>
        <v>229</v>
      </c>
    </row>
    <row r="135" spans="2:10" ht="15" customHeight="1" x14ac:dyDescent="0.35">
      <c r="B135" s="8">
        <f>ROWS($B$4:B135)</f>
        <v>132</v>
      </c>
      <c r="C135" s="9">
        <f ca="1">IF(EingegebeneWerte,IF(Tilgung[[#This Row],[Nr.]]&lt;=DauerDerHypothek,IF(ROW()-ROW(Tilgung[[#Headers],[Zahlung
Datum]])=1,DarlehenStart,IF(I134&gt;0,EDATE(C134,1),"")),""),"")</f>
        <v>48404</v>
      </c>
      <c r="D135" s="7">
        <f ca="1">IF(ROW()-ROW(Tilgung[[#Headers],[Anfangs-
saldo]])=1,DarlehensBetrag,IF(Tilgung[[#This Row],[Zahlung
Datum]]="",0,INDEX(Tilgung[], ROW()-4,8)))</f>
        <v>158238.56340902188</v>
      </c>
      <c r="E135" s="7">
        <f ca="1">IF(EingegebeneWerte,IF(ROW()-ROW(Tilgung[[#Headers],[Zins]])=1,-IPMT(ZinsSatz/12,1,DauerDerHypothek
-ROWS($C$4:C135)+1,Tilgung[[#This Row],[Anfangs-
saldo]]),IFERROR(-IPMT(ZinsSatz/12,1,Tilgung[[#This Row],[Anz.
verbleibend]],D136),0)),0)</f>
        <v>657.60103129389665</v>
      </c>
      <c r="F135" s="7">
        <f ca="1">IFERROR(IF(AND(EingegebeneWerte,Tilgung[[#This Row],[Zahlung
Datum]]
&lt;&gt;""),-PPMT(ZinsSatz/12,1,DauerDerHypothek-ROWS($C$4:C135)+1,Tilgung[[#This Row],[Anfangs-
saldo]]),""),0)</f>
        <v>414.31589848668705</v>
      </c>
      <c r="G135" s="7">
        <f ca="1">IF(Tilgung[[#This Row],[Zahlung
Datum]]="",0,GrundsteuerBetrag)</f>
        <v>375</v>
      </c>
      <c r="H135" s="7">
        <f ca="1">IF(Tilgung[[#This Row],[Zahlung
Datum]]="",0,Tilgung[[#This Row],[Zins]]+Tilgung[[#This Row],[Kapital]]+Tilgung[[#This Row],[Grundbesitz
Steuer]])</f>
        <v>1446.9169297805838</v>
      </c>
      <c r="I135" s="7">
        <f ca="1">IF(Tilgung[[#This Row],[Zahlung
Datum]]="",0,Tilgung[[#This Row],[Anfangs-
saldo]]-Tilgung[[#This Row],[Kapital]])</f>
        <v>157824.24751053521</v>
      </c>
      <c r="J135" s="8">
        <f ca="1">IF(Tilgung[[#This Row],[End-
saldo]]&gt;0,LetzteZeile-ROW(),0)</f>
        <v>228</v>
      </c>
    </row>
    <row r="136" spans="2:10" ht="15" customHeight="1" x14ac:dyDescent="0.35">
      <c r="B136" s="8">
        <f>ROWS($B$4:B136)</f>
        <v>133</v>
      </c>
      <c r="C136" s="9">
        <f ca="1">IF(EingegebeneWerte,IF(Tilgung[[#This Row],[Nr.]]&lt;=DauerDerHypothek,IF(ROW()-ROW(Tilgung[[#Headers],[Zahlung
Datum]])=1,DarlehenStart,IF(I135&gt;0,EDATE(C135,1),"")),""),"")</f>
        <v>48435</v>
      </c>
      <c r="D136" s="7">
        <f ca="1">IF(ROW()-ROW(Tilgung[[#Headers],[Anfangs-
saldo]])=1,DarlehensBetrag,IF(Tilgung[[#This Row],[Zahlung
Datum]]="",0,INDEX(Tilgung[], ROW()-4,8)))</f>
        <v>157824.24751053521</v>
      </c>
      <c r="E136" s="7">
        <f ca="1">IF(EingegebeneWerte,IF(ROW()-ROW(Tilgung[[#Headers],[Zins]])=1,-IPMT(ZinsSatz/12,1,DauerDerHypothek
-ROWS($C$4:C136)+1,Tilgung[[#This Row],[Anfangs-
saldo]]),IFERROR(-IPMT(ZinsSatz/12,1,Tilgung[[#This Row],[Anz.
verbleibend]],D137),0)),0)</f>
        <v>655.86752206585345</v>
      </c>
      <c r="F136" s="7">
        <f ca="1">IFERROR(IF(AND(EingegebeneWerte,Tilgung[[#This Row],[Zahlung
Datum]]
&lt;&gt;""),-PPMT(ZinsSatz/12,1,DauerDerHypothek-ROWS($C$4:C136)+1,Tilgung[[#This Row],[Anfangs-
saldo]]),""),0)</f>
        <v>416.0422147303816</v>
      </c>
      <c r="G136" s="7">
        <f ca="1">IF(Tilgung[[#This Row],[Zahlung
Datum]]="",0,GrundsteuerBetrag)</f>
        <v>375</v>
      </c>
      <c r="H136" s="7">
        <f ca="1">IF(Tilgung[[#This Row],[Zahlung
Datum]]="",0,Tilgung[[#This Row],[Zins]]+Tilgung[[#This Row],[Kapital]]+Tilgung[[#This Row],[Grundbesitz
Steuer]])</f>
        <v>1446.9097367962349</v>
      </c>
      <c r="I136" s="7">
        <f ca="1">IF(Tilgung[[#This Row],[Zahlung
Datum]]="",0,Tilgung[[#This Row],[Anfangs-
saldo]]-Tilgung[[#This Row],[Kapital]])</f>
        <v>157408.20529580483</v>
      </c>
      <c r="J136" s="8">
        <f ca="1">IF(Tilgung[[#This Row],[End-
saldo]]&gt;0,LetzteZeile-ROW(),0)</f>
        <v>227</v>
      </c>
    </row>
    <row r="137" spans="2:10" ht="15" customHeight="1" x14ac:dyDescent="0.35">
      <c r="B137" s="8">
        <f>ROWS($B$4:B137)</f>
        <v>134</v>
      </c>
      <c r="C137" s="9">
        <f ca="1">IF(EingegebeneWerte,IF(Tilgung[[#This Row],[Nr.]]&lt;=DauerDerHypothek,IF(ROW()-ROW(Tilgung[[#Headers],[Zahlung
Datum]])=1,DarlehenStart,IF(I136&gt;0,EDATE(C136,1),"")),""),"")</f>
        <v>48466</v>
      </c>
      <c r="D137" s="7">
        <f ca="1">IF(ROW()-ROW(Tilgung[[#Headers],[Anfangs-
saldo]])=1,DarlehensBetrag,IF(Tilgung[[#This Row],[Zahlung
Datum]]="",0,INDEX(Tilgung[], ROW()-4,8)))</f>
        <v>157408.20529580483</v>
      </c>
      <c r="E137" s="7">
        <f ca="1">IF(EingegebeneWerte,IF(ROW()-ROW(Tilgung[[#Headers],[Zins]])=1,-IPMT(ZinsSatz/12,1,DauerDerHypothek
-ROWS($C$4:C137)+1,Tilgung[[#This Row],[Anfangs-
saldo]]),IFERROR(-IPMT(ZinsSatz/12,1,Tilgung[[#This Row],[Anz.
verbleibend]],D138),0)),0)</f>
        <v>654.1267898826934</v>
      </c>
      <c r="F137" s="7">
        <f ca="1">IFERROR(IF(AND(EingegebeneWerte,Tilgung[[#This Row],[Zahlung
Datum]]
&lt;&gt;""),-PPMT(ZinsSatz/12,1,DauerDerHypothek-ROWS($C$4:C137)+1,Tilgung[[#This Row],[Anfangs-
saldo]]),""),0)</f>
        <v>417.77572395842481</v>
      </c>
      <c r="G137" s="7">
        <f ca="1">IF(Tilgung[[#This Row],[Zahlung
Datum]]="",0,GrundsteuerBetrag)</f>
        <v>375</v>
      </c>
      <c r="H137" s="7">
        <f ca="1">IF(Tilgung[[#This Row],[Zahlung
Datum]]="",0,Tilgung[[#This Row],[Zins]]+Tilgung[[#This Row],[Kapital]]+Tilgung[[#This Row],[Grundbesitz
Steuer]])</f>
        <v>1446.9025138411182</v>
      </c>
      <c r="I137" s="7">
        <f ca="1">IF(Tilgung[[#This Row],[Zahlung
Datum]]="",0,Tilgung[[#This Row],[Anfangs-
saldo]]-Tilgung[[#This Row],[Kapital]])</f>
        <v>156990.42957184641</v>
      </c>
      <c r="J137" s="8">
        <f ca="1">IF(Tilgung[[#This Row],[End-
saldo]]&gt;0,LetzteZeile-ROW(),0)</f>
        <v>226</v>
      </c>
    </row>
    <row r="138" spans="2:10" ht="15" customHeight="1" x14ac:dyDescent="0.35">
      <c r="B138" s="8">
        <f>ROWS($B$4:B138)</f>
        <v>135</v>
      </c>
      <c r="C138" s="9">
        <f ca="1">IF(EingegebeneWerte,IF(Tilgung[[#This Row],[Nr.]]&lt;=DauerDerHypothek,IF(ROW()-ROW(Tilgung[[#Headers],[Zahlung
Datum]])=1,DarlehenStart,IF(I137&gt;0,EDATE(C137,1),"")),""),"")</f>
        <v>48496</v>
      </c>
      <c r="D138" s="7">
        <f ca="1">IF(ROW()-ROW(Tilgung[[#Headers],[Anfangs-
saldo]])=1,DarlehensBetrag,IF(Tilgung[[#This Row],[Zahlung
Datum]]="",0,INDEX(Tilgung[], ROW()-4,8)))</f>
        <v>156990.42957184641</v>
      </c>
      <c r="E138" s="7">
        <f ca="1">IF(EingegebeneWerte,IF(ROW()-ROW(Tilgung[[#Headers],[Zins]])=1,-IPMT(ZinsSatz/12,1,DauerDerHypothek
-ROWS($C$4:C138)+1,Tilgung[[#This Row],[Anfangs-
saldo]]),IFERROR(-IPMT(ZinsSatz/12,1,Tilgung[[#This Row],[Anz.
verbleibend]],D139),0)),0)</f>
        <v>652.37880464877014</v>
      </c>
      <c r="F138" s="7">
        <f ca="1">IFERROR(IF(AND(EingegebeneWerte,Tilgung[[#This Row],[Zahlung
Datum]]
&lt;&gt;""),-PPMT(ZinsSatz/12,1,DauerDerHypothek-ROWS($C$4:C138)+1,Tilgung[[#This Row],[Anfangs-
saldo]]),""),0)</f>
        <v>419.51645614158497</v>
      </c>
      <c r="G138" s="7">
        <f ca="1">IF(Tilgung[[#This Row],[Zahlung
Datum]]="",0,GrundsteuerBetrag)</f>
        <v>375</v>
      </c>
      <c r="H138" s="7">
        <f ca="1">IF(Tilgung[[#This Row],[Zahlung
Datum]]="",0,Tilgung[[#This Row],[Zins]]+Tilgung[[#This Row],[Kapital]]+Tilgung[[#This Row],[Grundbesitz
Steuer]])</f>
        <v>1446.8952607903552</v>
      </c>
      <c r="I138" s="7">
        <f ca="1">IF(Tilgung[[#This Row],[Zahlung
Datum]]="",0,Tilgung[[#This Row],[Anfangs-
saldo]]-Tilgung[[#This Row],[Kapital]])</f>
        <v>156570.91311570484</v>
      </c>
      <c r="J138" s="8">
        <f ca="1">IF(Tilgung[[#This Row],[End-
saldo]]&gt;0,LetzteZeile-ROW(),0)</f>
        <v>225</v>
      </c>
    </row>
    <row r="139" spans="2:10" ht="15" customHeight="1" x14ac:dyDescent="0.35">
      <c r="B139" s="8">
        <f>ROWS($B$4:B139)</f>
        <v>136</v>
      </c>
      <c r="C139" s="9">
        <f ca="1">IF(EingegebeneWerte,IF(Tilgung[[#This Row],[Nr.]]&lt;=DauerDerHypothek,IF(ROW()-ROW(Tilgung[[#Headers],[Zahlung
Datum]])=1,DarlehenStart,IF(I138&gt;0,EDATE(C138,1),"")),""),"")</f>
        <v>48527</v>
      </c>
      <c r="D139" s="7">
        <f ca="1">IF(ROW()-ROW(Tilgung[[#Headers],[Anfangs-
saldo]])=1,DarlehensBetrag,IF(Tilgung[[#This Row],[Zahlung
Datum]]="",0,INDEX(Tilgung[], ROW()-4,8)))</f>
        <v>156570.91311570484</v>
      </c>
      <c r="E139" s="7">
        <f ca="1">IF(EingegebeneWerte,IF(ROW()-ROW(Tilgung[[#Headers],[Zins]])=1,-IPMT(ZinsSatz/12,1,DauerDerHypothek
-ROWS($C$4:C139)+1,Tilgung[[#This Row],[Anfangs-
saldo]]),IFERROR(-IPMT(ZinsSatz/12,1,Tilgung[[#This Row],[Anz.
verbleibend]],D140),0)),0)</f>
        <v>650.6235361430389</v>
      </c>
      <c r="F139" s="7">
        <f ca="1">IFERROR(IF(AND(EingegebeneWerte,Tilgung[[#This Row],[Zahlung
Datum]]
&lt;&gt;""),-PPMT(ZinsSatz/12,1,DauerDerHypothek-ROWS($C$4:C139)+1,Tilgung[[#This Row],[Anfangs-
saldo]]),""),0)</f>
        <v>421.26444137550817</v>
      </c>
      <c r="G139" s="7">
        <f ca="1">IF(Tilgung[[#This Row],[Zahlung
Datum]]="",0,GrundsteuerBetrag)</f>
        <v>375</v>
      </c>
      <c r="H139" s="7">
        <f ca="1">IF(Tilgung[[#This Row],[Zahlung
Datum]]="",0,Tilgung[[#This Row],[Zins]]+Tilgung[[#This Row],[Kapital]]+Tilgung[[#This Row],[Grundbesitz
Steuer]])</f>
        <v>1446.8879775185471</v>
      </c>
      <c r="I139" s="7">
        <f ca="1">IF(Tilgung[[#This Row],[Zahlung
Datum]]="",0,Tilgung[[#This Row],[Anfangs-
saldo]]-Tilgung[[#This Row],[Kapital]])</f>
        <v>156149.64867432934</v>
      </c>
      <c r="J139" s="8">
        <f ca="1">IF(Tilgung[[#This Row],[End-
saldo]]&gt;0,LetzteZeile-ROW(),0)</f>
        <v>224</v>
      </c>
    </row>
    <row r="140" spans="2:10" ht="15" customHeight="1" x14ac:dyDescent="0.35">
      <c r="B140" s="8">
        <f>ROWS($B$4:B140)</f>
        <v>137</v>
      </c>
      <c r="C140" s="9">
        <f ca="1">IF(EingegebeneWerte,IF(Tilgung[[#This Row],[Nr.]]&lt;=DauerDerHypothek,IF(ROW()-ROW(Tilgung[[#Headers],[Zahlung
Datum]])=1,DarlehenStart,IF(I139&gt;0,EDATE(C139,1),"")),""),"")</f>
        <v>48557</v>
      </c>
      <c r="D140" s="7">
        <f ca="1">IF(ROW()-ROW(Tilgung[[#Headers],[Anfangs-
saldo]])=1,DarlehensBetrag,IF(Tilgung[[#This Row],[Zahlung
Datum]]="",0,INDEX(Tilgung[], ROW()-4,8)))</f>
        <v>156149.64867432934</v>
      </c>
      <c r="E140" s="7">
        <f ca="1">IF(EingegebeneWerte,IF(ROW()-ROW(Tilgung[[#Headers],[Zins]])=1,-IPMT(ZinsSatz/12,1,DauerDerHypothek
-ROWS($C$4:C140)+1,Tilgung[[#This Row],[Anfangs-
saldo]]),IFERROR(-IPMT(ZinsSatz/12,1,Tilgung[[#This Row],[Anz.
verbleibend]],D141),0)),0)</f>
        <v>648.86095401853368</v>
      </c>
      <c r="F140" s="7">
        <f ca="1">IFERROR(IF(AND(EingegebeneWerte,Tilgung[[#This Row],[Zahlung
Datum]]
&lt;&gt;""),-PPMT(ZinsSatz/12,1,DauerDerHypothek-ROWS($C$4:C140)+1,Tilgung[[#This Row],[Anfangs-
saldo]]),""),0)</f>
        <v>423.01970988123946</v>
      </c>
      <c r="G140" s="7">
        <f ca="1">IF(Tilgung[[#This Row],[Zahlung
Datum]]="",0,GrundsteuerBetrag)</f>
        <v>375</v>
      </c>
      <c r="H140" s="7">
        <f ca="1">IF(Tilgung[[#This Row],[Zahlung
Datum]]="",0,Tilgung[[#This Row],[Zins]]+Tilgung[[#This Row],[Kapital]]+Tilgung[[#This Row],[Grundbesitz
Steuer]])</f>
        <v>1446.880663899773</v>
      </c>
      <c r="I140" s="7">
        <f ca="1">IF(Tilgung[[#This Row],[Zahlung
Datum]]="",0,Tilgung[[#This Row],[Anfangs-
saldo]]-Tilgung[[#This Row],[Kapital]])</f>
        <v>155726.62896444809</v>
      </c>
      <c r="J140" s="8">
        <f ca="1">IF(Tilgung[[#This Row],[End-
saldo]]&gt;0,LetzteZeile-ROW(),0)</f>
        <v>223</v>
      </c>
    </row>
    <row r="141" spans="2:10" ht="15" customHeight="1" x14ac:dyDescent="0.35">
      <c r="B141" s="8">
        <f>ROWS($B$4:B141)</f>
        <v>138</v>
      </c>
      <c r="C141" s="9">
        <f ca="1">IF(EingegebeneWerte,IF(Tilgung[[#This Row],[Nr.]]&lt;=DauerDerHypothek,IF(ROW()-ROW(Tilgung[[#Headers],[Zahlung
Datum]])=1,DarlehenStart,IF(I140&gt;0,EDATE(C140,1),"")),""),"")</f>
        <v>48588</v>
      </c>
      <c r="D141" s="7">
        <f ca="1">IF(ROW()-ROW(Tilgung[[#Headers],[Anfangs-
saldo]])=1,DarlehensBetrag,IF(Tilgung[[#This Row],[Zahlung
Datum]]="",0,INDEX(Tilgung[], ROW()-4,8)))</f>
        <v>155726.62896444809</v>
      </c>
      <c r="E141" s="7">
        <f ca="1">IF(EingegebeneWerte,IF(ROW()-ROW(Tilgung[[#Headers],[Zins]])=1,-IPMT(ZinsSatz/12,1,DauerDerHypothek
-ROWS($C$4:C141)+1,Tilgung[[#This Row],[Anfangs-
saldo]]),IFERROR(-IPMT(ZinsSatz/12,1,Tilgung[[#This Row],[Anz.
verbleibend]],D142),0)),0)</f>
        <v>647.0910278018431</v>
      </c>
      <c r="F141" s="7">
        <f ca="1">IFERROR(IF(AND(EingegebeneWerte,Tilgung[[#This Row],[Zahlung
Datum]]
&lt;&gt;""),-PPMT(ZinsSatz/12,1,DauerDerHypothek-ROWS($C$4:C141)+1,Tilgung[[#This Row],[Anfangs-
saldo]]),""),0)</f>
        <v>424.78229200574475</v>
      </c>
      <c r="G141" s="7">
        <f ca="1">IF(Tilgung[[#This Row],[Zahlung
Datum]]="",0,GrundsteuerBetrag)</f>
        <v>375</v>
      </c>
      <c r="H141" s="7">
        <f ca="1">IF(Tilgung[[#This Row],[Zahlung
Datum]]="",0,Tilgung[[#This Row],[Zins]]+Tilgung[[#This Row],[Kapital]]+Tilgung[[#This Row],[Grundbesitz
Steuer]])</f>
        <v>1446.8733198075879</v>
      </c>
      <c r="I141" s="7">
        <f ca="1">IF(Tilgung[[#This Row],[Zahlung
Datum]]="",0,Tilgung[[#This Row],[Anfangs-
saldo]]-Tilgung[[#This Row],[Kapital]])</f>
        <v>155301.84667244233</v>
      </c>
      <c r="J141" s="8">
        <f ca="1">IF(Tilgung[[#This Row],[End-
saldo]]&gt;0,LetzteZeile-ROW(),0)</f>
        <v>222</v>
      </c>
    </row>
    <row r="142" spans="2:10" ht="15" customHeight="1" x14ac:dyDescent="0.35">
      <c r="B142" s="8">
        <f>ROWS($B$4:B142)</f>
        <v>139</v>
      </c>
      <c r="C142" s="9">
        <f ca="1">IF(EingegebeneWerte,IF(Tilgung[[#This Row],[Nr.]]&lt;=DauerDerHypothek,IF(ROW()-ROW(Tilgung[[#Headers],[Zahlung
Datum]])=1,DarlehenStart,IF(I141&gt;0,EDATE(C141,1),"")),""),"")</f>
        <v>48619</v>
      </c>
      <c r="D142" s="7">
        <f ca="1">IF(ROW()-ROW(Tilgung[[#Headers],[Anfangs-
saldo]])=1,DarlehensBetrag,IF(Tilgung[[#This Row],[Zahlung
Datum]]="",0,INDEX(Tilgung[], ROW()-4,8)))</f>
        <v>155301.84667244233</v>
      </c>
      <c r="E142" s="7">
        <f ca="1">IF(EingegebeneWerte,IF(ROW()-ROW(Tilgung[[#Headers],[Zins]])=1,-IPMT(ZinsSatz/12,1,DauerDerHypothek
-ROWS($C$4:C142)+1,Tilgung[[#This Row],[Anfangs-
saldo]]),IFERROR(-IPMT(ZinsSatz/12,1,Tilgung[[#This Row],[Anz.
verbleibend]],D143),0)),0)</f>
        <v>645.31372689258285</v>
      </c>
      <c r="F142" s="7">
        <f ca="1">IFERROR(IF(AND(EingegebeneWerte,Tilgung[[#This Row],[Zahlung
Datum]]
&lt;&gt;""),-PPMT(ZinsSatz/12,1,DauerDerHypothek-ROWS($C$4:C142)+1,Tilgung[[#This Row],[Anfangs-
saldo]]),""),0)</f>
        <v>426.55221822243533</v>
      </c>
      <c r="G142" s="7">
        <f ca="1">IF(Tilgung[[#This Row],[Zahlung
Datum]]="",0,GrundsteuerBetrag)</f>
        <v>375</v>
      </c>
      <c r="H142" s="7">
        <f ca="1">IF(Tilgung[[#This Row],[Zahlung
Datum]]="",0,Tilgung[[#This Row],[Zins]]+Tilgung[[#This Row],[Kapital]]+Tilgung[[#This Row],[Grundbesitz
Steuer]])</f>
        <v>1446.8659451150181</v>
      </c>
      <c r="I142" s="7">
        <f ca="1">IF(Tilgung[[#This Row],[Zahlung
Datum]]="",0,Tilgung[[#This Row],[Anfangs-
saldo]]-Tilgung[[#This Row],[Kapital]])</f>
        <v>154875.2944542199</v>
      </c>
      <c r="J142" s="8">
        <f ca="1">IF(Tilgung[[#This Row],[End-
saldo]]&gt;0,LetzteZeile-ROW(),0)</f>
        <v>221</v>
      </c>
    </row>
    <row r="143" spans="2:10" ht="15" customHeight="1" x14ac:dyDescent="0.35">
      <c r="B143" s="8">
        <f>ROWS($B$4:B143)</f>
        <v>140</v>
      </c>
      <c r="C143" s="9">
        <f ca="1">IF(EingegebeneWerte,IF(Tilgung[[#This Row],[Nr.]]&lt;=DauerDerHypothek,IF(ROW()-ROW(Tilgung[[#Headers],[Zahlung
Datum]])=1,DarlehenStart,IF(I142&gt;0,EDATE(C142,1),"")),""),"")</f>
        <v>48647</v>
      </c>
      <c r="D143" s="7">
        <f ca="1">IF(ROW()-ROW(Tilgung[[#Headers],[Anfangs-
saldo]])=1,DarlehensBetrag,IF(Tilgung[[#This Row],[Zahlung
Datum]]="",0,INDEX(Tilgung[], ROW()-4,8)))</f>
        <v>154875.2944542199</v>
      </c>
      <c r="E143" s="7">
        <f ca="1">IF(EingegebeneWerte,IF(ROW()-ROW(Tilgung[[#Headers],[Zins]])=1,-IPMT(ZinsSatz/12,1,DauerDerHypothek
-ROWS($C$4:C143)+1,Tilgung[[#This Row],[Anfangs-
saldo]]),IFERROR(-IPMT(ZinsSatz/12,1,Tilgung[[#This Row],[Anz.
verbleibend]],D144),0)),0)</f>
        <v>643.52902056286757</v>
      </c>
      <c r="F143" s="7">
        <f ca="1">IFERROR(IF(AND(EingegebeneWerte,Tilgung[[#This Row],[Zahlung
Datum]]
&lt;&gt;""),-PPMT(ZinsSatz/12,1,DauerDerHypothek-ROWS($C$4:C143)+1,Tilgung[[#This Row],[Anfangs-
saldo]]),""),0)</f>
        <v>428.32951913169552</v>
      </c>
      <c r="G143" s="7">
        <f ca="1">IF(Tilgung[[#This Row],[Zahlung
Datum]]="",0,GrundsteuerBetrag)</f>
        <v>375</v>
      </c>
      <c r="H143" s="7">
        <f ca="1">IF(Tilgung[[#This Row],[Zahlung
Datum]]="",0,Tilgung[[#This Row],[Zins]]+Tilgung[[#This Row],[Kapital]]+Tilgung[[#This Row],[Grundbesitz
Steuer]])</f>
        <v>1446.8585396945632</v>
      </c>
      <c r="I143" s="7">
        <f ca="1">IF(Tilgung[[#This Row],[Zahlung
Datum]]="",0,Tilgung[[#This Row],[Anfangs-
saldo]]-Tilgung[[#This Row],[Kapital]])</f>
        <v>154446.96493508821</v>
      </c>
      <c r="J143" s="8">
        <f ca="1">IF(Tilgung[[#This Row],[End-
saldo]]&gt;0,LetzteZeile-ROW(),0)</f>
        <v>220</v>
      </c>
    </row>
    <row r="144" spans="2:10" ht="15" customHeight="1" x14ac:dyDescent="0.35">
      <c r="B144" s="8">
        <f>ROWS($B$4:B144)</f>
        <v>141</v>
      </c>
      <c r="C144" s="9">
        <f ca="1">IF(EingegebeneWerte,IF(Tilgung[[#This Row],[Nr.]]&lt;=DauerDerHypothek,IF(ROW()-ROW(Tilgung[[#Headers],[Zahlung
Datum]])=1,DarlehenStart,IF(I143&gt;0,EDATE(C143,1),"")),""),"")</f>
        <v>48678</v>
      </c>
      <c r="D144" s="7">
        <f ca="1">IF(ROW()-ROW(Tilgung[[#Headers],[Anfangs-
saldo]])=1,DarlehensBetrag,IF(Tilgung[[#This Row],[Zahlung
Datum]]="",0,INDEX(Tilgung[], ROW()-4,8)))</f>
        <v>154446.96493508821</v>
      </c>
      <c r="E144" s="7">
        <f ca="1">IF(EingegebeneWerte,IF(ROW()-ROW(Tilgung[[#Headers],[Zins]])=1,-IPMT(ZinsSatz/12,1,DauerDerHypothek
-ROWS($C$4:C144)+1,Tilgung[[#This Row],[Anfangs-
saldo]]),IFERROR(-IPMT(ZinsSatz/12,1,Tilgung[[#This Row],[Anz.
verbleibend]],D145),0)),0)</f>
        <v>641.73687795677836</v>
      </c>
      <c r="F144" s="7">
        <f ca="1">IFERROR(IF(AND(EingegebeneWerte,Tilgung[[#This Row],[Zahlung
Datum]]
&lt;&gt;""),-PPMT(ZinsSatz/12,1,DauerDerHypothek-ROWS($C$4:C144)+1,Tilgung[[#This Row],[Anfangs-
saldo]]),""),0)</f>
        <v>430.11422546141091</v>
      </c>
      <c r="G144" s="7">
        <f ca="1">IF(Tilgung[[#This Row],[Zahlung
Datum]]="",0,GrundsteuerBetrag)</f>
        <v>375</v>
      </c>
      <c r="H144" s="7">
        <f ca="1">IF(Tilgung[[#This Row],[Zahlung
Datum]]="",0,Tilgung[[#This Row],[Zins]]+Tilgung[[#This Row],[Kapital]]+Tilgung[[#This Row],[Grundbesitz
Steuer]])</f>
        <v>1446.8511034181893</v>
      </c>
      <c r="I144" s="7">
        <f ca="1">IF(Tilgung[[#This Row],[Zahlung
Datum]]="",0,Tilgung[[#This Row],[Anfangs-
saldo]]-Tilgung[[#This Row],[Kapital]])</f>
        <v>154016.8507096268</v>
      </c>
      <c r="J144" s="8">
        <f ca="1">IF(Tilgung[[#This Row],[End-
saldo]]&gt;0,LetzteZeile-ROW(),0)</f>
        <v>219</v>
      </c>
    </row>
    <row r="145" spans="2:10" ht="15" customHeight="1" x14ac:dyDescent="0.35">
      <c r="B145" s="8">
        <f>ROWS($B$4:B145)</f>
        <v>142</v>
      </c>
      <c r="C145" s="9">
        <f ca="1">IF(EingegebeneWerte,IF(Tilgung[[#This Row],[Nr.]]&lt;=DauerDerHypothek,IF(ROW()-ROW(Tilgung[[#Headers],[Zahlung
Datum]])=1,DarlehenStart,IF(I144&gt;0,EDATE(C144,1),"")),""),"")</f>
        <v>48708</v>
      </c>
      <c r="D145" s="7">
        <f ca="1">IF(ROW()-ROW(Tilgung[[#Headers],[Anfangs-
saldo]])=1,DarlehensBetrag,IF(Tilgung[[#This Row],[Zahlung
Datum]]="",0,INDEX(Tilgung[], ROW()-4,8)))</f>
        <v>154016.8507096268</v>
      </c>
      <c r="E145" s="7">
        <f ca="1">IF(EingegebeneWerte,IF(ROW()-ROW(Tilgung[[#Headers],[Zins]])=1,-IPMT(ZinsSatz/12,1,DauerDerHypothek
-ROWS($C$4:C145)+1,Tilgung[[#This Row],[Anfangs-
saldo]]),IFERROR(-IPMT(ZinsSatz/12,1,Tilgung[[#This Row],[Anz.
verbleibend]],D146),0)),0)</f>
        <v>639.93726808983047</v>
      </c>
      <c r="F145" s="7">
        <f ca="1">IFERROR(IF(AND(EingegebeneWerte,Tilgung[[#This Row],[Zahlung
Datum]]
&lt;&gt;""),-PPMT(ZinsSatz/12,1,DauerDerHypothek-ROWS($C$4:C145)+1,Tilgung[[#This Row],[Anfangs-
saldo]]),""),0)</f>
        <v>431.90636806750007</v>
      </c>
      <c r="G145" s="7">
        <f ca="1">IF(Tilgung[[#This Row],[Zahlung
Datum]]="",0,GrundsteuerBetrag)</f>
        <v>375</v>
      </c>
      <c r="H145" s="7">
        <f ca="1">IF(Tilgung[[#This Row],[Zahlung
Datum]]="",0,Tilgung[[#This Row],[Zins]]+Tilgung[[#This Row],[Kapital]]+Tilgung[[#This Row],[Grundbesitz
Steuer]])</f>
        <v>1446.8436361573306</v>
      </c>
      <c r="I145" s="7">
        <f ca="1">IF(Tilgung[[#This Row],[Zahlung
Datum]]="",0,Tilgung[[#This Row],[Anfangs-
saldo]]-Tilgung[[#This Row],[Kapital]])</f>
        <v>153584.94434155931</v>
      </c>
      <c r="J145" s="8">
        <f ca="1">IF(Tilgung[[#This Row],[End-
saldo]]&gt;0,LetzteZeile-ROW(),0)</f>
        <v>218</v>
      </c>
    </row>
    <row r="146" spans="2:10" ht="15" customHeight="1" x14ac:dyDescent="0.35">
      <c r="B146" s="8">
        <f>ROWS($B$4:B146)</f>
        <v>143</v>
      </c>
      <c r="C146" s="9">
        <f ca="1">IF(EingegebeneWerte,IF(Tilgung[[#This Row],[Nr.]]&lt;=DauerDerHypothek,IF(ROW()-ROW(Tilgung[[#Headers],[Zahlung
Datum]])=1,DarlehenStart,IF(I145&gt;0,EDATE(C145,1),"")),""),"")</f>
        <v>48739</v>
      </c>
      <c r="D146" s="7">
        <f ca="1">IF(ROW()-ROW(Tilgung[[#Headers],[Anfangs-
saldo]])=1,DarlehensBetrag,IF(Tilgung[[#This Row],[Zahlung
Datum]]="",0,INDEX(Tilgung[], ROW()-4,8)))</f>
        <v>153584.94434155931</v>
      </c>
      <c r="E146" s="7">
        <f ca="1">IF(EingegebeneWerte,IF(ROW()-ROW(Tilgung[[#Headers],[Zins]])=1,-IPMT(ZinsSatz/12,1,DauerDerHypothek
-ROWS($C$4:C146)+1,Tilgung[[#This Row],[Anfangs-
saldo]]),IFERROR(-IPMT(ZinsSatz/12,1,Tilgung[[#This Row],[Anz.
verbleibend]],D147),0)),0)</f>
        <v>638.13015984843696</v>
      </c>
      <c r="F146" s="7">
        <f ca="1">IFERROR(IF(AND(EingegebeneWerte,Tilgung[[#This Row],[Zahlung
Datum]]
&lt;&gt;""),-PPMT(ZinsSatz/12,1,DauerDerHypothek-ROWS($C$4:C146)+1,Tilgung[[#This Row],[Anfangs-
saldo]]),""),0)</f>
        <v>433.70597793444801</v>
      </c>
      <c r="G146" s="7">
        <f ca="1">IF(Tilgung[[#This Row],[Zahlung
Datum]]="",0,GrundsteuerBetrag)</f>
        <v>375</v>
      </c>
      <c r="H146" s="7">
        <f ca="1">IF(Tilgung[[#This Row],[Zahlung
Datum]]="",0,Tilgung[[#This Row],[Zins]]+Tilgung[[#This Row],[Kapital]]+Tilgung[[#This Row],[Grundbesitz
Steuer]])</f>
        <v>1446.8361377828851</v>
      </c>
      <c r="I146" s="7">
        <f ca="1">IF(Tilgung[[#This Row],[Zahlung
Datum]]="",0,Tilgung[[#This Row],[Anfangs-
saldo]]-Tilgung[[#This Row],[Kapital]])</f>
        <v>153151.23836362487</v>
      </c>
      <c r="J146" s="8">
        <f ca="1">IF(Tilgung[[#This Row],[End-
saldo]]&gt;0,LetzteZeile-ROW(),0)</f>
        <v>217</v>
      </c>
    </row>
    <row r="147" spans="2:10" ht="15" customHeight="1" x14ac:dyDescent="0.35">
      <c r="B147" s="8">
        <f>ROWS($B$4:B147)</f>
        <v>144</v>
      </c>
      <c r="C147" s="9">
        <f ca="1">IF(EingegebeneWerte,IF(Tilgung[[#This Row],[Nr.]]&lt;=DauerDerHypothek,IF(ROW()-ROW(Tilgung[[#Headers],[Zahlung
Datum]])=1,DarlehenStart,IF(I146&gt;0,EDATE(C146,1),"")),""),"")</f>
        <v>48769</v>
      </c>
      <c r="D147" s="7">
        <f ca="1">IF(ROW()-ROW(Tilgung[[#Headers],[Anfangs-
saldo]])=1,DarlehensBetrag,IF(Tilgung[[#This Row],[Zahlung
Datum]]="",0,INDEX(Tilgung[], ROW()-4,8)))</f>
        <v>153151.23836362487</v>
      </c>
      <c r="E147" s="7">
        <f ca="1">IF(EingegebeneWerte,IF(ROW()-ROW(Tilgung[[#Headers],[Zins]])=1,-IPMT(ZinsSatz/12,1,DauerDerHypothek
-ROWS($C$4:C147)+1,Tilgung[[#This Row],[Anfangs-
saldo]]),IFERROR(-IPMT(ZinsSatz/12,1,Tilgung[[#This Row],[Anz.
verbleibend]],D148),0)),0)</f>
        <v>636.31552198937095</v>
      </c>
      <c r="F147" s="7">
        <f ca="1">IFERROR(IF(AND(EingegebeneWerte,Tilgung[[#This Row],[Zahlung
Datum]]
&lt;&gt;""),-PPMT(ZinsSatz/12,1,DauerDerHypothek-ROWS($C$4:C147)+1,Tilgung[[#This Row],[Anfangs-
saldo]]),""),0)</f>
        <v>435.51308617584152</v>
      </c>
      <c r="G147" s="7">
        <f ca="1">IF(Tilgung[[#This Row],[Zahlung
Datum]]="",0,GrundsteuerBetrag)</f>
        <v>375</v>
      </c>
      <c r="H147" s="7">
        <f ca="1">IF(Tilgung[[#This Row],[Zahlung
Datum]]="",0,Tilgung[[#This Row],[Zins]]+Tilgung[[#This Row],[Kapital]]+Tilgung[[#This Row],[Grundbesitz
Steuer]])</f>
        <v>1446.8286081652125</v>
      </c>
      <c r="I147" s="7">
        <f ca="1">IF(Tilgung[[#This Row],[Zahlung
Datum]]="",0,Tilgung[[#This Row],[Anfangs-
saldo]]-Tilgung[[#This Row],[Kapital]])</f>
        <v>152715.72527744903</v>
      </c>
      <c r="J147" s="8">
        <f ca="1">IF(Tilgung[[#This Row],[End-
saldo]]&gt;0,LetzteZeile-ROW(),0)</f>
        <v>216</v>
      </c>
    </row>
    <row r="148" spans="2:10" ht="15" customHeight="1" x14ac:dyDescent="0.35">
      <c r="B148" s="8">
        <f>ROWS($B$4:B148)</f>
        <v>145</v>
      </c>
      <c r="C148" s="9">
        <f ca="1">IF(EingegebeneWerte,IF(Tilgung[[#This Row],[Nr.]]&lt;=DauerDerHypothek,IF(ROW()-ROW(Tilgung[[#Headers],[Zahlung
Datum]])=1,DarlehenStart,IF(I147&gt;0,EDATE(C147,1),"")),""),"")</f>
        <v>48800</v>
      </c>
      <c r="D148" s="7">
        <f ca="1">IF(ROW()-ROW(Tilgung[[#Headers],[Anfangs-
saldo]])=1,DarlehensBetrag,IF(Tilgung[[#This Row],[Zahlung
Datum]]="",0,INDEX(Tilgung[], ROW()-4,8)))</f>
        <v>152715.72527744903</v>
      </c>
      <c r="E148" s="7">
        <f ca="1">IF(EingegebeneWerte,IF(ROW()-ROW(Tilgung[[#Headers],[Zins]])=1,-IPMT(ZinsSatz/12,1,DauerDerHypothek
-ROWS($C$4:C148)+1,Tilgung[[#This Row],[Anfangs-
saldo]]),IFERROR(-IPMT(ZinsSatz/12,1,Tilgung[[#This Row],[Anz.
verbleibend]],D149),0)),0)</f>
        <v>634.49332313922559</v>
      </c>
      <c r="F148" s="7">
        <f ca="1">IFERROR(IF(AND(EingegebeneWerte,Tilgung[[#This Row],[Zahlung
Datum]]
&lt;&gt;""),-PPMT(ZinsSatz/12,1,DauerDerHypothek-ROWS($C$4:C148)+1,Tilgung[[#This Row],[Anfangs-
saldo]]),""),0)</f>
        <v>437.32772403490753</v>
      </c>
      <c r="G148" s="7">
        <f ca="1">IF(Tilgung[[#This Row],[Zahlung
Datum]]="",0,GrundsteuerBetrag)</f>
        <v>375</v>
      </c>
      <c r="H148" s="7">
        <f ca="1">IF(Tilgung[[#This Row],[Zahlung
Datum]]="",0,Tilgung[[#This Row],[Zins]]+Tilgung[[#This Row],[Kapital]]+Tilgung[[#This Row],[Grundbesitz
Steuer]])</f>
        <v>1446.8210471741331</v>
      </c>
      <c r="I148" s="7">
        <f ca="1">IF(Tilgung[[#This Row],[Zahlung
Datum]]="",0,Tilgung[[#This Row],[Anfangs-
saldo]]-Tilgung[[#This Row],[Kapital]])</f>
        <v>152278.39755341414</v>
      </c>
      <c r="J148" s="8">
        <f ca="1">IF(Tilgung[[#This Row],[End-
saldo]]&gt;0,LetzteZeile-ROW(),0)</f>
        <v>215</v>
      </c>
    </row>
    <row r="149" spans="2:10" ht="15" customHeight="1" x14ac:dyDescent="0.35">
      <c r="B149" s="8">
        <f>ROWS($B$4:B149)</f>
        <v>146</v>
      </c>
      <c r="C149" s="9">
        <f ca="1">IF(EingegebeneWerte,IF(Tilgung[[#This Row],[Nr.]]&lt;=DauerDerHypothek,IF(ROW()-ROW(Tilgung[[#Headers],[Zahlung
Datum]])=1,DarlehenStart,IF(I148&gt;0,EDATE(C148,1),"")),""),"")</f>
        <v>48831</v>
      </c>
      <c r="D149" s="7">
        <f ca="1">IF(ROW()-ROW(Tilgung[[#Headers],[Anfangs-
saldo]])=1,DarlehensBetrag,IF(Tilgung[[#This Row],[Zahlung
Datum]]="",0,INDEX(Tilgung[], ROW()-4,8)))</f>
        <v>152278.39755341414</v>
      </c>
      <c r="E149" s="7">
        <f ca="1">IF(EingegebeneWerte,IF(ROW()-ROW(Tilgung[[#Headers],[Zins]])=1,-IPMT(ZinsSatz/12,1,DauerDerHypothek
-ROWS($C$4:C149)+1,Tilgung[[#This Row],[Anfangs-
saldo]]),IFERROR(-IPMT(ZinsSatz/12,1,Tilgung[[#This Row],[Anz.
verbleibend]],D150),0)),0)</f>
        <v>632.66353179387113</v>
      </c>
      <c r="F149" s="7">
        <f ca="1">IFERROR(IF(AND(EingegebeneWerte,Tilgung[[#This Row],[Zahlung
Datum]]
&lt;&gt;""),-PPMT(ZinsSatz/12,1,DauerDerHypothek-ROWS($C$4:C149)+1,Tilgung[[#This Row],[Anfangs-
saldo]]),""),0)</f>
        <v>439.14992288505294</v>
      </c>
      <c r="G149" s="7">
        <f ca="1">IF(Tilgung[[#This Row],[Zahlung
Datum]]="",0,GrundsteuerBetrag)</f>
        <v>375</v>
      </c>
      <c r="H149" s="7">
        <f ca="1">IF(Tilgung[[#This Row],[Zahlung
Datum]]="",0,Tilgung[[#This Row],[Zins]]+Tilgung[[#This Row],[Kapital]]+Tilgung[[#This Row],[Grundbesitz
Steuer]])</f>
        <v>1446.813454678924</v>
      </c>
      <c r="I149" s="7">
        <f ca="1">IF(Tilgung[[#This Row],[Zahlung
Datum]]="",0,Tilgung[[#This Row],[Anfangs-
saldo]]-Tilgung[[#This Row],[Kapital]])</f>
        <v>151839.24763052908</v>
      </c>
      <c r="J149" s="8">
        <f ca="1">IF(Tilgung[[#This Row],[End-
saldo]]&gt;0,LetzteZeile-ROW(),0)</f>
        <v>214</v>
      </c>
    </row>
    <row r="150" spans="2:10" ht="15" customHeight="1" x14ac:dyDescent="0.35">
      <c r="B150" s="8">
        <f>ROWS($B$4:B150)</f>
        <v>147</v>
      </c>
      <c r="C150" s="9">
        <f ca="1">IF(EingegebeneWerte,IF(Tilgung[[#This Row],[Nr.]]&lt;=DauerDerHypothek,IF(ROW()-ROW(Tilgung[[#Headers],[Zahlung
Datum]])=1,DarlehenStart,IF(I149&gt;0,EDATE(C149,1),"")),""),"")</f>
        <v>48861</v>
      </c>
      <c r="D150" s="7">
        <f ca="1">IF(ROW()-ROW(Tilgung[[#Headers],[Anfangs-
saldo]])=1,DarlehensBetrag,IF(Tilgung[[#This Row],[Zahlung
Datum]]="",0,INDEX(Tilgung[], ROW()-4,8)))</f>
        <v>151839.24763052908</v>
      </c>
      <c r="E150" s="7">
        <f ca="1">IF(EingegebeneWerte,IF(ROW()-ROW(Tilgung[[#Headers],[Zins]])=1,-IPMT(ZinsSatz/12,1,DauerDerHypothek
-ROWS($C$4:C150)+1,Tilgung[[#This Row],[Anfangs-
saldo]]),IFERROR(-IPMT(ZinsSatz/12,1,Tilgung[[#This Row],[Anz.
verbleibend]],D151),0)),0)</f>
        <v>630.8261163179111</v>
      </c>
      <c r="F150" s="7">
        <f ca="1">IFERROR(IF(AND(EingegebeneWerte,Tilgung[[#This Row],[Zahlung
Datum]]
&lt;&gt;""),-PPMT(ZinsSatz/12,1,DauerDerHypothek-ROWS($C$4:C150)+1,Tilgung[[#This Row],[Anfangs-
saldo]]),""),0)</f>
        <v>440.9797142304073</v>
      </c>
      <c r="G150" s="7">
        <f ca="1">IF(Tilgung[[#This Row],[Zahlung
Datum]]="",0,GrundsteuerBetrag)</f>
        <v>375</v>
      </c>
      <c r="H150" s="7">
        <f ca="1">IF(Tilgung[[#This Row],[Zahlung
Datum]]="",0,Tilgung[[#This Row],[Zins]]+Tilgung[[#This Row],[Kapital]]+Tilgung[[#This Row],[Grundbesitz
Steuer]])</f>
        <v>1446.8058305483185</v>
      </c>
      <c r="I150" s="7">
        <f ca="1">IF(Tilgung[[#This Row],[Zahlung
Datum]]="",0,Tilgung[[#This Row],[Anfangs-
saldo]]-Tilgung[[#This Row],[Kapital]])</f>
        <v>151398.26791629868</v>
      </c>
      <c r="J150" s="8">
        <f ca="1">IF(Tilgung[[#This Row],[End-
saldo]]&gt;0,LetzteZeile-ROW(),0)</f>
        <v>213</v>
      </c>
    </row>
    <row r="151" spans="2:10" ht="15" customHeight="1" x14ac:dyDescent="0.35">
      <c r="B151" s="8">
        <f>ROWS($B$4:B151)</f>
        <v>148</v>
      </c>
      <c r="C151" s="9">
        <f ca="1">IF(EingegebeneWerte,IF(Tilgung[[#This Row],[Nr.]]&lt;=DauerDerHypothek,IF(ROW()-ROW(Tilgung[[#Headers],[Zahlung
Datum]])=1,DarlehenStart,IF(I150&gt;0,EDATE(C150,1),"")),""),"")</f>
        <v>48892</v>
      </c>
      <c r="D151" s="7">
        <f ca="1">IF(ROW()-ROW(Tilgung[[#Headers],[Anfangs-
saldo]])=1,DarlehensBetrag,IF(Tilgung[[#This Row],[Zahlung
Datum]]="",0,INDEX(Tilgung[], ROW()-4,8)))</f>
        <v>151398.26791629868</v>
      </c>
      <c r="E151" s="7">
        <f ca="1">IF(EingegebeneWerte,IF(ROW()-ROW(Tilgung[[#Headers],[Zins]])=1,-IPMT(ZinsSatz/12,1,DauerDerHypothek
-ROWS($C$4:C151)+1,Tilgung[[#This Row],[Anfangs-
saldo]]),IFERROR(-IPMT(ZinsSatz/12,1,Tilgung[[#This Row],[Anz.
verbleibend]],D152),0)),0)</f>
        <v>628.98104494413451</v>
      </c>
      <c r="F151" s="7">
        <f ca="1">IFERROR(IF(AND(EingegebeneWerte,Tilgung[[#This Row],[Zahlung
Datum]]
&lt;&gt;""),-PPMT(ZinsSatz/12,1,DauerDerHypothek-ROWS($C$4:C151)+1,Tilgung[[#This Row],[Anfangs-
saldo]]),""),0)</f>
        <v>442.81712970636744</v>
      </c>
      <c r="G151" s="7">
        <f ca="1">IF(Tilgung[[#This Row],[Zahlung
Datum]]="",0,GrundsteuerBetrag)</f>
        <v>375</v>
      </c>
      <c r="H151" s="7">
        <f ca="1">IF(Tilgung[[#This Row],[Zahlung
Datum]]="",0,Tilgung[[#This Row],[Zins]]+Tilgung[[#This Row],[Kapital]]+Tilgung[[#This Row],[Grundbesitz
Steuer]])</f>
        <v>1446.798174650502</v>
      </c>
      <c r="I151" s="7">
        <f ca="1">IF(Tilgung[[#This Row],[Zahlung
Datum]]="",0,Tilgung[[#This Row],[Anfangs-
saldo]]-Tilgung[[#This Row],[Kapital]])</f>
        <v>150955.45078659229</v>
      </c>
      <c r="J151" s="8">
        <f ca="1">IF(Tilgung[[#This Row],[End-
saldo]]&gt;0,LetzteZeile-ROW(),0)</f>
        <v>212</v>
      </c>
    </row>
    <row r="152" spans="2:10" ht="15" customHeight="1" x14ac:dyDescent="0.35">
      <c r="B152" s="8">
        <f>ROWS($B$4:B152)</f>
        <v>149</v>
      </c>
      <c r="C152" s="9">
        <f ca="1">IF(EingegebeneWerte,IF(Tilgung[[#This Row],[Nr.]]&lt;=DauerDerHypothek,IF(ROW()-ROW(Tilgung[[#Headers],[Zahlung
Datum]])=1,DarlehenStart,IF(I151&gt;0,EDATE(C151,1),"")),""),"")</f>
        <v>48922</v>
      </c>
      <c r="D152" s="7">
        <f ca="1">IF(ROW()-ROW(Tilgung[[#Headers],[Anfangs-
saldo]])=1,DarlehensBetrag,IF(Tilgung[[#This Row],[Zahlung
Datum]]="",0,INDEX(Tilgung[], ROW()-4,8)))</f>
        <v>150955.45078659229</v>
      </c>
      <c r="E152" s="7">
        <f ca="1">IF(EingegebeneWerte,IF(ROW()-ROW(Tilgung[[#Headers],[Zins]])=1,-IPMT(ZinsSatz/12,1,DauerDerHypothek
-ROWS($C$4:C152)+1,Tilgung[[#This Row],[Anfangs-
saldo]]),IFERROR(-IPMT(ZinsSatz/12,1,Tilgung[[#This Row],[Anz.
verbleibend]],D153),0)),0)</f>
        <v>627.12828577296727</v>
      </c>
      <c r="F152" s="7">
        <f ca="1">IFERROR(IF(AND(EingegebeneWerte,Tilgung[[#This Row],[Zahlung
Datum]]
&lt;&gt;""),-PPMT(ZinsSatz/12,1,DauerDerHypothek-ROWS($C$4:C152)+1,Tilgung[[#This Row],[Anfangs-
saldo]]),""),0)</f>
        <v>444.66220108014386</v>
      </c>
      <c r="G152" s="7">
        <f ca="1">IF(Tilgung[[#This Row],[Zahlung
Datum]]="",0,GrundsteuerBetrag)</f>
        <v>375</v>
      </c>
      <c r="H152" s="7">
        <f ca="1">IF(Tilgung[[#This Row],[Zahlung
Datum]]="",0,Tilgung[[#This Row],[Zins]]+Tilgung[[#This Row],[Kapital]]+Tilgung[[#This Row],[Grundbesitz
Steuer]])</f>
        <v>1446.7904868531111</v>
      </c>
      <c r="I152" s="7">
        <f ca="1">IF(Tilgung[[#This Row],[Zahlung
Datum]]="",0,Tilgung[[#This Row],[Anfangs-
saldo]]-Tilgung[[#This Row],[Kapital]])</f>
        <v>150510.78858551214</v>
      </c>
      <c r="J152" s="8">
        <f ca="1">IF(Tilgung[[#This Row],[End-
saldo]]&gt;0,LetzteZeile-ROW(),0)</f>
        <v>211</v>
      </c>
    </row>
    <row r="153" spans="2:10" ht="15" customHeight="1" x14ac:dyDescent="0.35">
      <c r="B153" s="8">
        <f>ROWS($B$4:B153)</f>
        <v>150</v>
      </c>
      <c r="C153" s="9">
        <f ca="1">IF(EingegebeneWerte,IF(Tilgung[[#This Row],[Nr.]]&lt;=DauerDerHypothek,IF(ROW()-ROW(Tilgung[[#Headers],[Zahlung
Datum]])=1,DarlehenStart,IF(I152&gt;0,EDATE(C152,1),"")),""),"")</f>
        <v>48953</v>
      </c>
      <c r="D153" s="7">
        <f ca="1">IF(ROW()-ROW(Tilgung[[#Headers],[Anfangs-
saldo]])=1,DarlehensBetrag,IF(Tilgung[[#This Row],[Zahlung
Datum]]="",0,INDEX(Tilgung[], ROW()-4,8)))</f>
        <v>150510.78858551214</v>
      </c>
      <c r="E153" s="7">
        <f ca="1">IF(EingegebeneWerte,IF(ROW()-ROW(Tilgung[[#Headers],[Zins]])=1,-IPMT(ZinsSatz/12,1,DauerDerHypothek
-ROWS($C$4:C153)+1,Tilgung[[#This Row],[Anfangs-
saldo]]),IFERROR(-IPMT(ZinsSatz/12,1,Tilgung[[#This Row],[Anz.
verbleibend]],D154),0)),0)</f>
        <v>625.26780677192016</v>
      </c>
      <c r="F153" s="7">
        <f ca="1">IFERROR(IF(AND(EingegebeneWerte,Tilgung[[#This Row],[Zahlung
Datum]]
&lt;&gt;""),-PPMT(ZinsSatz/12,1,DauerDerHypothek-ROWS($C$4:C153)+1,Tilgung[[#This Row],[Anfangs-
saldo]]),""),0)</f>
        <v>446.51496025131121</v>
      </c>
      <c r="G153" s="7">
        <f ca="1">IF(Tilgung[[#This Row],[Zahlung
Datum]]="",0,GrundsteuerBetrag)</f>
        <v>375</v>
      </c>
      <c r="H153" s="7">
        <f ca="1">IF(Tilgung[[#This Row],[Zahlung
Datum]]="",0,Tilgung[[#This Row],[Zins]]+Tilgung[[#This Row],[Kapital]]+Tilgung[[#This Row],[Grundbesitz
Steuer]])</f>
        <v>1446.7827670232314</v>
      </c>
      <c r="I153" s="7">
        <f ca="1">IF(Tilgung[[#This Row],[Zahlung
Datum]]="",0,Tilgung[[#This Row],[Anfangs-
saldo]]-Tilgung[[#This Row],[Kapital]])</f>
        <v>150064.27362526083</v>
      </c>
      <c r="J153" s="8">
        <f ca="1">IF(Tilgung[[#This Row],[End-
saldo]]&gt;0,LetzteZeile-ROW(),0)</f>
        <v>210</v>
      </c>
    </row>
    <row r="154" spans="2:10" ht="15" customHeight="1" x14ac:dyDescent="0.35">
      <c r="B154" s="8">
        <f>ROWS($B$4:B154)</f>
        <v>151</v>
      </c>
      <c r="C154" s="9">
        <f ca="1">IF(EingegebeneWerte,IF(Tilgung[[#This Row],[Nr.]]&lt;=DauerDerHypothek,IF(ROW()-ROW(Tilgung[[#Headers],[Zahlung
Datum]])=1,DarlehenStart,IF(I153&gt;0,EDATE(C153,1),"")),""),"")</f>
        <v>48984</v>
      </c>
      <c r="D154" s="7">
        <f ca="1">IF(ROW()-ROW(Tilgung[[#Headers],[Anfangs-
saldo]])=1,DarlehensBetrag,IF(Tilgung[[#This Row],[Zahlung
Datum]]="",0,INDEX(Tilgung[], ROW()-4,8)))</f>
        <v>150064.27362526083</v>
      </c>
      <c r="E154" s="7">
        <f ca="1">IF(EingegebeneWerte,IF(ROW()-ROW(Tilgung[[#Headers],[Zins]])=1,-IPMT(ZinsSatz/12,1,DauerDerHypothek
-ROWS($C$4:C154)+1,Tilgung[[#This Row],[Anfangs-
saldo]]),IFERROR(-IPMT(ZinsSatz/12,1,Tilgung[[#This Row],[Anz.
verbleibend]],D155),0)),0)</f>
        <v>623.39957577503526</v>
      </c>
      <c r="F154" s="7">
        <f ca="1">IFERROR(IF(AND(EingegebeneWerte,Tilgung[[#This Row],[Zahlung
Datum]]
&lt;&gt;""),-PPMT(ZinsSatz/12,1,DauerDerHypothek-ROWS($C$4:C154)+1,Tilgung[[#This Row],[Anfangs-
saldo]]),""),0)</f>
        <v>448.37543925235849</v>
      </c>
      <c r="G154" s="7">
        <f ca="1">IF(Tilgung[[#This Row],[Zahlung
Datum]]="",0,GrundsteuerBetrag)</f>
        <v>375</v>
      </c>
      <c r="H154" s="7">
        <f ca="1">IF(Tilgung[[#This Row],[Zahlung
Datum]]="",0,Tilgung[[#This Row],[Zins]]+Tilgung[[#This Row],[Kapital]]+Tilgung[[#This Row],[Grundbesitz
Steuer]])</f>
        <v>1446.7750150273937</v>
      </c>
      <c r="I154" s="7">
        <f ca="1">IF(Tilgung[[#This Row],[Zahlung
Datum]]="",0,Tilgung[[#This Row],[Anfangs-
saldo]]-Tilgung[[#This Row],[Kapital]])</f>
        <v>149615.89818600848</v>
      </c>
      <c r="J154" s="8">
        <f ca="1">IF(Tilgung[[#This Row],[End-
saldo]]&gt;0,LetzteZeile-ROW(),0)</f>
        <v>209</v>
      </c>
    </row>
    <row r="155" spans="2:10" ht="15" customHeight="1" x14ac:dyDescent="0.35">
      <c r="B155" s="8">
        <f>ROWS($B$4:B155)</f>
        <v>152</v>
      </c>
      <c r="C155" s="9">
        <f ca="1">IF(EingegebeneWerte,IF(Tilgung[[#This Row],[Nr.]]&lt;=DauerDerHypothek,IF(ROW()-ROW(Tilgung[[#Headers],[Zahlung
Datum]])=1,DarlehenStart,IF(I154&gt;0,EDATE(C154,1),"")),""),"")</f>
        <v>49012</v>
      </c>
      <c r="D155" s="7">
        <f ca="1">IF(ROW()-ROW(Tilgung[[#Headers],[Anfangs-
saldo]])=1,DarlehensBetrag,IF(Tilgung[[#This Row],[Zahlung
Datum]]="",0,INDEX(Tilgung[], ROW()-4,8)))</f>
        <v>149615.89818600848</v>
      </c>
      <c r="E155" s="7">
        <f ca="1">IF(EingegebeneWerte,IF(ROW()-ROW(Tilgung[[#Headers],[Zins]])=1,-IPMT(ZinsSatz/12,1,DauerDerHypothek
-ROWS($C$4:C155)+1,Tilgung[[#This Row],[Anfangs-
saldo]]),IFERROR(-IPMT(ZinsSatz/12,1,Tilgung[[#This Row],[Anz.
verbleibend]],D156),0)),0)</f>
        <v>621.52356048233014</v>
      </c>
      <c r="F155" s="7">
        <f ca="1">IFERROR(IF(AND(EingegebeneWerte,Tilgung[[#This Row],[Zahlung
Datum]]
&lt;&gt;""),-PPMT(ZinsSatz/12,1,DauerDerHypothek-ROWS($C$4:C155)+1,Tilgung[[#This Row],[Anfangs-
saldo]]),""),0)</f>
        <v>450.24367024924322</v>
      </c>
      <c r="G155" s="7">
        <f ca="1">IF(Tilgung[[#This Row],[Zahlung
Datum]]="",0,GrundsteuerBetrag)</f>
        <v>375</v>
      </c>
      <c r="H155" s="7">
        <f ca="1">IF(Tilgung[[#This Row],[Zahlung
Datum]]="",0,Tilgung[[#This Row],[Zins]]+Tilgung[[#This Row],[Kapital]]+Tilgung[[#This Row],[Grundbesitz
Steuer]])</f>
        <v>1446.7672307315734</v>
      </c>
      <c r="I155" s="7">
        <f ca="1">IF(Tilgung[[#This Row],[Zahlung
Datum]]="",0,Tilgung[[#This Row],[Anfangs-
saldo]]-Tilgung[[#This Row],[Kapital]])</f>
        <v>149165.65451575923</v>
      </c>
      <c r="J155" s="8">
        <f ca="1">IF(Tilgung[[#This Row],[End-
saldo]]&gt;0,LetzteZeile-ROW(),0)</f>
        <v>208</v>
      </c>
    </row>
    <row r="156" spans="2:10" ht="15" customHeight="1" x14ac:dyDescent="0.35">
      <c r="B156" s="8">
        <f>ROWS($B$4:B156)</f>
        <v>153</v>
      </c>
      <c r="C156" s="9">
        <f ca="1">IF(EingegebeneWerte,IF(Tilgung[[#This Row],[Nr.]]&lt;=DauerDerHypothek,IF(ROW()-ROW(Tilgung[[#Headers],[Zahlung
Datum]])=1,DarlehenStart,IF(I155&gt;0,EDATE(C155,1),"")),""),"")</f>
        <v>49043</v>
      </c>
      <c r="D156" s="7">
        <f ca="1">IF(ROW()-ROW(Tilgung[[#Headers],[Anfangs-
saldo]])=1,DarlehensBetrag,IF(Tilgung[[#This Row],[Zahlung
Datum]]="",0,INDEX(Tilgung[], ROW()-4,8)))</f>
        <v>149165.65451575923</v>
      </c>
      <c r="E156" s="7">
        <f ca="1">IF(EingegebeneWerte,IF(ROW()-ROW(Tilgung[[#Headers],[Zins]])=1,-IPMT(ZinsSatz/12,1,DauerDerHypothek
-ROWS($C$4:C156)+1,Tilgung[[#This Row],[Anfangs-
saldo]]),IFERROR(-IPMT(ZinsSatz/12,1,Tilgung[[#This Row],[Anz.
verbleibend]],D157),0)),0)</f>
        <v>619.63972845923865</v>
      </c>
      <c r="F156" s="7">
        <f ca="1">IFERROR(IF(AND(EingegebeneWerte,Tilgung[[#This Row],[Zahlung
Datum]]
&lt;&gt;""),-PPMT(ZinsSatz/12,1,DauerDerHypothek-ROWS($C$4:C156)+1,Tilgung[[#This Row],[Anfangs-
saldo]]),""),0)</f>
        <v>452.11968554194829</v>
      </c>
      <c r="G156" s="7">
        <f ca="1">IF(Tilgung[[#This Row],[Zahlung
Datum]]="",0,GrundsteuerBetrag)</f>
        <v>375</v>
      </c>
      <c r="H156" s="7">
        <f ca="1">IF(Tilgung[[#This Row],[Zahlung
Datum]]="",0,Tilgung[[#This Row],[Zins]]+Tilgung[[#This Row],[Kapital]]+Tilgung[[#This Row],[Grundbesitz
Steuer]])</f>
        <v>1446.759414001187</v>
      </c>
      <c r="I156" s="7">
        <f ca="1">IF(Tilgung[[#This Row],[Zahlung
Datum]]="",0,Tilgung[[#This Row],[Anfangs-
saldo]]-Tilgung[[#This Row],[Kapital]])</f>
        <v>148713.53483021728</v>
      </c>
      <c r="J156" s="8">
        <f ca="1">IF(Tilgung[[#This Row],[End-
saldo]]&gt;0,LetzteZeile-ROW(),0)</f>
        <v>207</v>
      </c>
    </row>
    <row r="157" spans="2:10" ht="15" customHeight="1" x14ac:dyDescent="0.35">
      <c r="B157" s="8">
        <f>ROWS($B$4:B157)</f>
        <v>154</v>
      </c>
      <c r="C157" s="9">
        <f ca="1">IF(EingegebeneWerte,IF(Tilgung[[#This Row],[Nr.]]&lt;=DauerDerHypothek,IF(ROW()-ROW(Tilgung[[#Headers],[Zahlung
Datum]])=1,DarlehenStart,IF(I156&gt;0,EDATE(C156,1),"")),""),"")</f>
        <v>49073</v>
      </c>
      <c r="D157" s="7">
        <f ca="1">IF(ROW()-ROW(Tilgung[[#Headers],[Anfangs-
saldo]])=1,DarlehensBetrag,IF(Tilgung[[#This Row],[Zahlung
Datum]]="",0,INDEX(Tilgung[], ROW()-4,8)))</f>
        <v>148713.53483021728</v>
      </c>
      <c r="E157" s="7">
        <f ca="1">IF(EingegebeneWerte,IF(ROW()-ROW(Tilgung[[#Headers],[Zins]])=1,-IPMT(ZinsSatz/12,1,DauerDerHypothek
-ROWS($C$4:C157)+1,Tilgung[[#This Row],[Anfangs-
saldo]]),IFERROR(-IPMT(ZinsSatz/12,1,Tilgung[[#This Row],[Anz.
verbleibend]],D158),0)),0)</f>
        <v>617.74804713605101</v>
      </c>
      <c r="F157" s="7">
        <f ca="1">IFERROR(IF(AND(EingegebeneWerte,Tilgung[[#This Row],[Zahlung
Datum]]
&lt;&gt;""),-PPMT(ZinsSatz/12,1,DauerDerHypothek-ROWS($C$4:C157)+1,Tilgung[[#This Row],[Anfangs-
saldo]]),""),0)</f>
        <v>454.00351756503983</v>
      </c>
      <c r="G157" s="7">
        <f ca="1">IF(Tilgung[[#This Row],[Zahlung
Datum]]="",0,GrundsteuerBetrag)</f>
        <v>375</v>
      </c>
      <c r="H157" s="7">
        <f ca="1">IF(Tilgung[[#This Row],[Zahlung
Datum]]="",0,Tilgung[[#This Row],[Zins]]+Tilgung[[#This Row],[Kapital]]+Tilgung[[#This Row],[Grundbesitz
Steuer]])</f>
        <v>1446.751564701091</v>
      </c>
      <c r="I157" s="7">
        <f ca="1">IF(Tilgung[[#This Row],[Zahlung
Datum]]="",0,Tilgung[[#This Row],[Anfangs-
saldo]]-Tilgung[[#This Row],[Kapital]])</f>
        <v>148259.53131265225</v>
      </c>
      <c r="J157" s="8">
        <f ca="1">IF(Tilgung[[#This Row],[End-
saldo]]&gt;0,LetzteZeile-ROW(),0)</f>
        <v>206</v>
      </c>
    </row>
    <row r="158" spans="2:10" ht="15" customHeight="1" x14ac:dyDescent="0.35">
      <c r="B158" s="8">
        <f>ROWS($B$4:B158)</f>
        <v>155</v>
      </c>
      <c r="C158" s="9">
        <f ca="1">IF(EingegebeneWerte,IF(Tilgung[[#This Row],[Nr.]]&lt;=DauerDerHypothek,IF(ROW()-ROW(Tilgung[[#Headers],[Zahlung
Datum]])=1,DarlehenStart,IF(I157&gt;0,EDATE(C157,1),"")),""),"")</f>
        <v>49104</v>
      </c>
      <c r="D158" s="7">
        <f ca="1">IF(ROW()-ROW(Tilgung[[#Headers],[Anfangs-
saldo]])=1,DarlehensBetrag,IF(Tilgung[[#This Row],[Zahlung
Datum]]="",0,INDEX(Tilgung[], ROW()-4,8)))</f>
        <v>148259.53131265225</v>
      </c>
      <c r="E158" s="7">
        <f ca="1">IF(EingegebeneWerte,IF(ROW()-ROW(Tilgung[[#Headers],[Zins]])=1,-IPMT(ZinsSatz/12,1,DauerDerHypothek
-ROWS($C$4:C158)+1,Tilgung[[#This Row],[Anfangs-
saldo]]),IFERROR(-IPMT(ZinsSatz/12,1,Tilgung[[#This Row],[Anz.
verbleibend]],D159),0)),0)</f>
        <v>615.84848380735002</v>
      </c>
      <c r="F158" s="7">
        <f ca="1">IFERROR(IF(AND(EingegebeneWerte,Tilgung[[#This Row],[Zahlung
Datum]]
&lt;&gt;""),-PPMT(ZinsSatz/12,1,DauerDerHypothek-ROWS($C$4:C158)+1,Tilgung[[#This Row],[Anfangs-
saldo]]),""),0)</f>
        <v>455.89519888822753</v>
      </c>
      <c r="G158" s="7">
        <f ca="1">IF(Tilgung[[#This Row],[Zahlung
Datum]]="",0,GrundsteuerBetrag)</f>
        <v>375</v>
      </c>
      <c r="H158" s="7">
        <f ca="1">IF(Tilgung[[#This Row],[Zahlung
Datum]]="",0,Tilgung[[#This Row],[Zins]]+Tilgung[[#This Row],[Kapital]]+Tilgung[[#This Row],[Grundbesitz
Steuer]])</f>
        <v>1446.7436826955775</v>
      </c>
      <c r="I158" s="7">
        <f ca="1">IF(Tilgung[[#This Row],[Zahlung
Datum]]="",0,Tilgung[[#This Row],[Anfangs-
saldo]]-Tilgung[[#This Row],[Kapital]])</f>
        <v>147803.63611376402</v>
      </c>
      <c r="J158" s="8">
        <f ca="1">IF(Tilgung[[#This Row],[End-
saldo]]&gt;0,LetzteZeile-ROW(),0)</f>
        <v>205</v>
      </c>
    </row>
    <row r="159" spans="2:10" ht="15" customHeight="1" x14ac:dyDescent="0.35">
      <c r="B159" s="8">
        <f>ROWS($B$4:B159)</f>
        <v>156</v>
      </c>
      <c r="C159" s="9">
        <f ca="1">IF(EingegebeneWerte,IF(Tilgung[[#This Row],[Nr.]]&lt;=DauerDerHypothek,IF(ROW()-ROW(Tilgung[[#Headers],[Zahlung
Datum]])=1,DarlehenStart,IF(I158&gt;0,EDATE(C158,1),"")),""),"")</f>
        <v>49134</v>
      </c>
      <c r="D159" s="7">
        <f ca="1">IF(ROW()-ROW(Tilgung[[#Headers],[Anfangs-
saldo]])=1,DarlehensBetrag,IF(Tilgung[[#This Row],[Zahlung
Datum]]="",0,INDEX(Tilgung[], ROW()-4,8)))</f>
        <v>147803.63611376402</v>
      </c>
      <c r="E159" s="7">
        <f ca="1">IF(EingegebeneWerte,IF(ROW()-ROW(Tilgung[[#Headers],[Zins]])=1,-IPMT(ZinsSatz/12,1,DauerDerHypothek
-ROWS($C$4:C159)+1,Tilgung[[#This Row],[Anfangs-
saldo]]),IFERROR(-IPMT(ZinsSatz/12,1,Tilgung[[#This Row],[Anz.
verbleibend]],D160),0)),0)</f>
        <v>613.94100563144627</v>
      </c>
      <c r="F159" s="7">
        <f ca="1">IFERROR(IF(AND(EingegebeneWerte,Tilgung[[#This Row],[Zahlung
Datum]]
&lt;&gt;""),-PPMT(ZinsSatz/12,1,DauerDerHypothek-ROWS($C$4:C159)+1,Tilgung[[#This Row],[Anfangs-
saldo]]),""),0)</f>
        <v>457.79476221692846</v>
      </c>
      <c r="G159" s="7">
        <f ca="1">IF(Tilgung[[#This Row],[Zahlung
Datum]]="",0,GrundsteuerBetrag)</f>
        <v>375</v>
      </c>
      <c r="H159" s="7">
        <f ca="1">IF(Tilgung[[#This Row],[Zahlung
Datum]]="",0,Tilgung[[#This Row],[Zins]]+Tilgung[[#This Row],[Kapital]]+Tilgung[[#This Row],[Grundbesitz
Steuer]])</f>
        <v>1446.7357678483747</v>
      </c>
      <c r="I159" s="7">
        <f ca="1">IF(Tilgung[[#This Row],[Zahlung
Datum]]="",0,Tilgung[[#This Row],[Anfangs-
saldo]]-Tilgung[[#This Row],[Kapital]])</f>
        <v>147345.8413515471</v>
      </c>
      <c r="J159" s="8">
        <f ca="1">IF(Tilgung[[#This Row],[End-
saldo]]&gt;0,LetzteZeile-ROW(),0)</f>
        <v>204</v>
      </c>
    </row>
    <row r="160" spans="2:10" ht="15" customHeight="1" x14ac:dyDescent="0.35">
      <c r="B160" s="8">
        <f>ROWS($B$4:B160)</f>
        <v>157</v>
      </c>
      <c r="C160" s="9">
        <f ca="1">IF(EingegebeneWerte,IF(Tilgung[[#This Row],[Nr.]]&lt;=DauerDerHypothek,IF(ROW()-ROW(Tilgung[[#Headers],[Zahlung
Datum]])=1,DarlehenStart,IF(I159&gt;0,EDATE(C159,1),"")),""),"")</f>
        <v>49165</v>
      </c>
      <c r="D160" s="7">
        <f ca="1">IF(ROW()-ROW(Tilgung[[#Headers],[Anfangs-
saldo]])=1,DarlehensBetrag,IF(Tilgung[[#This Row],[Zahlung
Datum]]="",0,INDEX(Tilgung[], ROW()-4,8)))</f>
        <v>147345.8413515471</v>
      </c>
      <c r="E160" s="7">
        <f ca="1">IF(EingegebeneWerte,IF(ROW()-ROW(Tilgung[[#Headers],[Zins]])=1,-IPMT(ZinsSatz/12,1,DauerDerHypothek
-ROWS($C$4:C160)+1,Tilgung[[#This Row],[Anfangs-
saldo]]),IFERROR(-IPMT(ZinsSatz/12,1,Tilgung[[#This Row],[Anz.
verbleibend]],D161),0)),0)</f>
        <v>612.0255796298095</v>
      </c>
      <c r="F160" s="7">
        <f ca="1">IFERROR(IF(AND(EingegebeneWerte,Tilgung[[#This Row],[Zahlung
Datum]]
&lt;&gt;""),-PPMT(ZinsSatz/12,1,DauerDerHypothek-ROWS($C$4:C160)+1,Tilgung[[#This Row],[Anfangs-
saldo]]),""),0)</f>
        <v>459.70224039283238</v>
      </c>
      <c r="G160" s="7">
        <f ca="1">IF(Tilgung[[#This Row],[Zahlung
Datum]]="",0,GrundsteuerBetrag)</f>
        <v>375</v>
      </c>
      <c r="H160" s="7">
        <f ca="1">IF(Tilgung[[#This Row],[Zahlung
Datum]]="",0,Tilgung[[#This Row],[Zins]]+Tilgung[[#This Row],[Kapital]]+Tilgung[[#This Row],[Grundbesitz
Steuer]])</f>
        <v>1446.7278200226419</v>
      </c>
      <c r="I160" s="7">
        <f ca="1">IF(Tilgung[[#This Row],[Zahlung
Datum]]="",0,Tilgung[[#This Row],[Anfangs-
saldo]]-Tilgung[[#This Row],[Kapital]])</f>
        <v>146886.13911115428</v>
      </c>
      <c r="J160" s="8">
        <f ca="1">IF(Tilgung[[#This Row],[End-
saldo]]&gt;0,LetzteZeile-ROW(),0)</f>
        <v>203</v>
      </c>
    </row>
    <row r="161" spans="2:10" ht="15" customHeight="1" x14ac:dyDescent="0.35">
      <c r="B161" s="8">
        <f>ROWS($B$4:B161)</f>
        <v>158</v>
      </c>
      <c r="C161" s="9">
        <f ca="1">IF(EingegebeneWerte,IF(Tilgung[[#This Row],[Nr.]]&lt;=DauerDerHypothek,IF(ROW()-ROW(Tilgung[[#Headers],[Zahlung
Datum]])=1,DarlehenStart,IF(I160&gt;0,EDATE(C160,1),"")),""),"")</f>
        <v>49196</v>
      </c>
      <c r="D161" s="7">
        <f ca="1">IF(ROW()-ROW(Tilgung[[#Headers],[Anfangs-
saldo]])=1,DarlehensBetrag,IF(Tilgung[[#This Row],[Zahlung
Datum]]="",0,INDEX(Tilgung[], ROW()-4,8)))</f>
        <v>146886.13911115428</v>
      </c>
      <c r="E161" s="7">
        <f ca="1">IF(EingegebeneWerte,IF(ROW()-ROW(Tilgung[[#Headers],[Zins]])=1,-IPMT(ZinsSatz/12,1,DauerDerHypothek
-ROWS($C$4:C161)+1,Tilgung[[#This Row],[Anfangs-
saldo]]),IFERROR(-IPMT(ZinsSatz/12,1,Tilgung[[#This Row],[Anz.
verbleibend]],D162),0)),0)</f>
        <v>610.1021726864991</v>
      </c>
      <c r="F161" s="7">
        <f ca="1">IFERROR(IF(AND(EingegebeneWerte,Tilgung[[#This Row],[Zahlung
Datum]]
&lt;&gt;""),-PPMT(ZinsSatz/12,1,DauerDerHypothek-ROWS($C$4:C161)+1,Tilgung[[#This Row],[Anfangs-
saldo]]),""),0)</f>
        <v>461.6176663944691</v>
      </c>
      <c r="G161" s="7">
        <f ca="1">IF(Tilgung[[#This Row],[Zahlung
Datum]]="",0,GrundsteuerBetrag)</f>
        <v>375</v>
      </c>
      <c r="H161" s="7">
        <f ca="1">IF(Tilgung[[#This Row],[Zahlung
Datum]]="",0,Tilgung[[#This Row],[Zins]]+Tilgung[[#This Row],[Kapital]]+Tilgung[[#This Row],[Grundbesitz
Steuer]])</f>
        <v>1446.7198390809681</v>
      </c>
      <c r="I161" s="7">
        <f ca="1">IF(Tilgung[[#This Row],[Zahlung
Datum]]="",0,Tilgung[[#This Row],[Anfangs-
saldo]]-Tilgung[[#This Row],[Kapital]])</f>
        <v>146424.5214447598</v>
      </c>
      <c r="J161" s="8">
        <f ca="1">IF(Tilgung[[#This Row],[End-
saldo]]&gt;0,LetzteZeile-ROW(),0)</f>
        <v>202</v>
      </c>
    </row>
    <row r="162" spans="2:10" ht="15" customHeight="1" x14ac:dyDescent="0.35">
      <c r="B162" s="8">
        <f>ROWS($B$4:B162)</f>
        <v>159</v>
      </c>
      <c r="C162" s="9">
        <f ca="1">IF(EingegebeneWerte,IF(Tilgung[[#This Row],[Nr.]]&lt;=DauerDerHypothek,IF(ROW()-ROW(Tilgung[[#Headers],[Zahlung
Datum]])=1,DarlehenStart,IF(I161&gt;0,EDATE(C161,1),"")),""),"")</f>
        <v>49226</v>
      </c>
      <c r="D162" s="7">
        <f ca="1">IF(ROW()-ROW(Tilgung[[#Headers],[Anfangs-
saldo]])=1,DarlehensBetrag,IF(Tilgung[[#This Row],[Zahlung
Datum]]="",0,INDEX(Tilgung[], ROW()-4,8)))</f>
        <v>146424.5214447598</v>
      </c>
      <c r="E162" s="7">
        <f ca="1">IF(EingegebeneWerte,IF(ROW()-ROW(Tilgung[[#Headers],[Zins]])=1,-IPMT(ZinsSatz/12,1,DauerDerHypothek
-ROWS($C$4:C162)+1,Tilgung[[#This Row],[Anfangs-
saldo]]),IFERROR(-IPMT(ZinsSatz/12,1,Tilgung[[#This Row],[Anz.
verbleibend]],D163),0)),0)</f>
        <v>608.17075154759175</v>
      </c>
      <c r="F162" s="7">
        <f ca="1">IFERROR(IF(AND(EingegebeneWerte,Tilgung[[#This Row],[Zahlung
Datum]]
&lt;&gt;""),-PPMT(ZinsSatz/12,1,DauerDerHypothek-ROWS($C$4:C162)+1,Tilgung[[#This Row],[Anfangs-
saldo]]),""),0)</f>
        <v>463.54107333777944</v>
      </c>
      <c r="G162" s="7">
        <f ca="1">IF(Tilgung[[#This Row],[Zahlung
Datum]]="",0,GrundsteuerBetrag)</f>
        <v>375</v>
      </c>
      <c r="H162" s="7">
        <f ca="1">IF(Tilgung[[#This Row],[Zahlung
Datum]]="",0,Tilgung[[#This Row],[Zins]]+Tilgung[[#This Row],[Kapital]]+Tilgung[[#This Row],[Grundbesitz
Steuer]])</f>
        <v>1446.7118248853712</v>
      </c>
      <c r="I162" s="7">
        <f ca="1">IF(Tilgung[[#This Row],[Zahlung
Datum]]="",0,Tilgung[[#This Row],[Anfangs-
saldo]]-Tilgung[[#This Row],[Kapital]])</f>
        <v>145960.98037142202</v>
      </c>
      <c r="J162" s="8">
        <f ca="1">IF(Tilgung[[#This Row],[End-
saldo]]&gt;0,LetzteZeile-ROW(),0)</f>
        <v>201</v>
      </c>
    </row>
    <row r="163" spans="2:10" ht="15" customHeight="1" x14ac:dyDescent="0.35">
      <c r="B163" s="8">
        <f>ROWS($B$4:B163)</f>
        <v>160</v>
      </c>
      <c r="C163" s="9">
        <f ca="1">IF(EingegebeneWerte,IF(Tilgung[[#This Row],[Nr.]]&lt;=DauerDerHypothek,IF(ROW()-ROW(Tilgung[[#Headers],[Zahlung
Datum]])=1,DarlehenStart,IF(I162&gt;0,EDATE(C162,1),"")),""),"")</f>
        <v>49257</v>
      </c>
      <c r="D163" s="7">
        <f ca="1">IF(ROW()-ROW(Tilgung[[#Headers],[Anfangs-
saldo]])=1,DarlehensBetrag,IF(Tilgung[[#This Row],[Zahlung
Datum]]="",0,INDEX(Tilgung[], ROW()-4,8)))</f>
        <v>145960.98037142202</v>
      </c>
      <c r="E163" s="7">
        <f ca="1">IF(EingegebeneWerte,IF(ROW()-ROW(Tilgung[[#Headers],[Zins]])=1,-IPMT(ZinsSatz/12,1,DauerDerHypothek
-ROWS($C$4:C163)+1,Tilgung[[#This Row],[Anfangs-
saldo]]),IFERROR(-IPMT(ZinsSatz/12,1,Tilgung[[#This Row],[Anz.
verbleibend]],D164),0)),0)</f>
        <v>606.23128282060554</v>
      </c>
      <c r="F163" s="7">
        <f ca="1">IFERROR(IF(AND(EingegebeneWerte,Tilgung[[#This Row],[Zahlung
Datum]]
&lt;&gt;""),-PPMT(ZinsSatz/12,1,DauerDerHypothek-ROWS($C$4:C163)+1,Tilgung[[#This Row],[Anfangs-
saldo]]),""),0)</f>
        <v>465.47249447668685</v>
      </c>
      <c r="G163" s="7">
        <f ca="1">IF(Tilgung[[#This Row],[Zahlung
Datum]]="",0,GrundsteuerBetrag)</f>
        <v>375</v>
      </c>
      <c r="H163" s="7">
        <f ca="1">IF(Tilgung[[#This Row],[Zahlung
Datum]]="",0,Tilgung[[#This Row],[Zins]]+Tilgung[[#This Row],[Kapital]]+Tilgung[[#This Row],[Grundbesitz
Steuer]])</f>
        <v>1446.7037772972924</v>
      </c>
      <c r="I163" s="7">
        <f ca="1">IF(Tilgung[[#This Row],[Zahlung
Datum]]="",0,Tilgung[[#This Row],[Anfangs-
saldo]]-Tilgung[[#This Row],[Kapital]])</f>
        <v>145495.50787694534</v>
      </c>
      <c r="J163" s="8">
        <f ca="1">IF(Tilgung[[#This Row],[End-
saldo]]&gt;0,LetzteZeile-ROW(),0)</f>
        <v>200</v>
      </c>
    </row>
    <row r="164" spans="2:10" ht="15" customHeight="1" x14ac:dyDescent="0.35">
      <c r="B164" s="8">
        <f>ROWS($B$4:B164)</f>
        <v>161</v>
      </c>
      <c r="C164" s="9">
        <f ca="1">IF(EingegebeneWerte,IF(Tilgung[[#This Row],[Nr.]]&lt;=DauerDerHypothek,IF(ROW()-ROW(Tilgung[[#Headers],[Zahlung
Datum]])=1,DarlehenStart,IF(I163&gt;0,EDATE(C163,1),"")),""),"")</f>
        <v>49287</v>
      </c>
      <c r="D164" s="7">
        <f ca="1">IF(ROW()-ROW(Tilgung[[#Headers],[Anfangs-
saldo]])=1,DarlehensBetrag,IF(Tilgung[[#This Row],[Zahlung
Datum]]="",0,INDEX(Tilgung[], ROW()-4,8)))</f>
        <v>145495.50787694534</v>
      </c>
      <c r="E164" s="7">
        <f ca="1">IF(EingegebeneWerte,IF(ROW()-ROW(Tilgung[[#Headers],[Zins]])=1,-IPMT(ZinsSatz/12,1,DauerDerHypothek
-ROWS($C$4:C164)+1,Tilgung[[#This Row],[Anfangs-
saldo]]),IFERROR(-IPMT(ZinsSatz/12,1,Tilgung[[#This Row],[Anz.
verbleibend]],D165),0)),0)</f>
        <v>604.28373297392363</v>
      </c>
      <c r="F164" s="7">
        <f ca="1">IFERROR(IF(AND(EingegebeneWerte,Tilgung[[#This Row],[Zahlung
Datum]]
&lt;&gt;""),-PPMT(ZinsSatz/12,1,DauerDerHypothek-ROWS($C$4:C164)+1,Tilgung[[#This Row],[Anfangs-
saldo]]),""),0)</f>
        <v>467.41196320367294</v>
      </c>
      <c r="G164" s="7">
        <f ca="1">IF(Tilgung[[#This Row],[Zahlung
Datum]]="",0,GrundsteuerBetrag)</f>
        <v>375</v>
      </c>
      <c r="H164" s="7">
        <f ca="1">IF(Tilgung[[#This Row],[Zahlung
Datum]]="",0,Tilgung[[#This Row],[Zins]]+Tilgung[[#This Row],[Kapital]]+Tilgung[[#This Row],[Grundbesitz
Steuer]])</f>
        <v>1446.6956961775966</v>
      </c>
      <c r="I164" s="7">
        <f ca="1">IF(Tilgung[[#This Row],[Zahlung
Datum]]="",0,Tilgung[[#This Row],[Anfangs-
saldo]]-Tilgung[[#This Row],[Kapital]])</f>
        <v>145028.09591374168</v>
      </c>
      <c r="J164" s="8">
        <f ca="1">IF(Tilgung[[#This Row],[End-
saldo]]&gt;0,LetzteZeile-ROW(),0)</f>
        <v>199</v>
      </c>
    </row>
    <row r="165" spans="2:10" ht="15" customHeight="1" x14ac:dyDescent="0.35">
      <c r="B165" s="8">
        <f>ROWS($B$4:B165)</f>
        <v>162</v>
      </c>
      <c r="C165" s="9">
        <f ca="1">IF(EingegebeneWerte,IF(Tilgung[[#This Row],[Nr.]]&lt;=DauerDerHypothek,IF(ROW()-ROW(Tilgung[[#Headers],[Zahlung
Datum]])=1,DarlehenStart,IF(I164&gt;0,EDATE(C164,1),"")),""),"")</f>
        <v>49318</v>
      </c>
      <c r="D165" s="7">
        <f ca="1">IF(ROW()-ROW(Tilgung[[#Headers],[Anfangs-
saldo]])=1,DarlehensBetrag,IF(Tilgung[[#This Row],[Zahlung
Datum]]="",0,INDEX(Tilgung[], ROW()-4,8)))</f>
        <v>145028.09591374168</v>
      </c>
      <c r="E165" s="7">
        <f ca="1">IF(EingegebeneWerte,IF(ROW()-ROW(Tilgung[[#Headers],[Zins]])=1,-IPMT(ZinsSatz/12,1,DauerDerHypothek
-ROWS($C$4:C165)+1,Tilgung[[#This Row],[Anfangs-
saldo]]),IFERROR(-IPMT(ZinsSatz/12,1,Tilgung[[#This Row],[Anz.
verbleibend]],D166),0)),0)</f>
        <v>602.32806833621385</v>
      </c>
      <c r="F165" s="7">
        <f ca="1">IFERROR(IF(AND(EingegebeneWerte,Tilgung[[#This Row],[Zahlung
Datum]]
&lt;&gt;""),-PPMT(ZinsSatz/12,1,DauerDerHypothek-ROWS($C$4:C165)+1,Tilgung[[#This Row],[Anfangs-
saldo]]),""),0)</f>
        <v>469.35951305035496</v>
      </c>
      <c r="G165" s="7">
        <f ca="1">IF(Tilgung[[#This Row],[Zahlung
Datum]]="",0,GrundsteuerBetrag)</f>
        <v>375</v>
      </c>
      <c r="H165" s="7">
        <f ca="1">IF(Tilgung[[#This Row],[Zahlung
Datum]]="",0,Tilgung[[#This Row],[Zins]]+Tilgung[[#This Row],[Kapital]]+Tilgung[[#This Row],[Grundbesitz
Steuer]])</f>
        <v>1446.6875813865688</v>
      </c>
      <c r="I165" s="7">
        <f ca="1">IF(Tilgung[[#This Row],[Zahlung
Datum]]="",0,Tilgung[[#This Row],[Anfangs-
saldo]]-Tilgung[[#This Row],[Kapital]])</f>
        <v>144558.73640069133</v>
      </c>
      <c r="J165" s="8">
        <f ca="1">IF(Tilgung[[#This Row],[End-
saldo]]&gt;0,LetzteZeile-ROW(),0)</f>
        <v>198</v>
      </c>
    </row>
    <row r="166" spans="2:10" ht="15" customHeight="1" x14ac:dyDescent="0.35">
      <c r="B166" s="8">
        <f>ROWS($B$4:B166)</f>
        <v>163</v>
      </c>
      <c r="C166" s="9">
        <f ca="1">IF(EingegebeneWerte,IF(Tilgung[[#This Row],[Nr.]]&lt;=DauerDerHypothek,IF(ROW()-ROW(Tilgung[[#Headers],[Zahlung
Datum]])=1,DarlehenStart,IF(I165&gt;0,EDATE(C165,1),"")),""),"")</f>
        <v>49349</v>
      </c>
      <c r="D166" s="7">
        <f ca="1">IF(ROW()-ROW(Tilgung[[#Headers],[Anfangs-
saldo]])=1,DarlehensBetrag,IF(Tilgung[[#This Row],[Zahlung
Datum]]="",0,INDEX(Tilgung[], ROW()-4,8)))</f>
        <v>144558.73640069133</v>
      </c>
      <c r="E166" s="7">
        <f ca="1">IF(EingegebeneWerte,IF(ROW()-ROW(Tilgung[[#Headers],[Zins]])=1,-IPMT(ZinsSatz/12,1,DauerDerHypothek
-ROWS($C$4:C166)+1,Tilgung[[#This Row],[Anfangs-
saldo]]),IFERROR(-IPMT(ZinsSatz/12,1,Tilgung[[#This Row],[Anz.
verbleibend]],D167),0)),0)</f>
        <v>600.36425509584694</v>
      </c>
      <c r="F166" s="7">
        <f ca="1">IFERROR(IF(AND(EingegebeneWerte,Tilgung[[#This Row],[Zahlung
Datum]]
&lt;&gt;""),-PPMT(ZinsSatz/12,1,DauerDerHypothek-ROWS($C$4:C166)+1,Tilgung[[#This Row],[Anfangs-
saldo]]),""),0)</f>
        <v>471.31517768806498</v>
      </c>
      <c r="G166" s="7">
        <f ca="1">IF(Tilgung[[#This Row],[Zahlung
Datum]]="",0,GrundsteuerBetrag)</f>
        <v>375</v>
      </c>
      <c r="H166" s="7">
        <f ca="1">IF(Tilgung[[#This Row],[Zahlung
Datum]]="",0,Tilgung[[#This Row],[Zins]]+Tilgung[[#This Row],[Kapital]]+Tilgung[[#This Row],[Grundbesitz
Steuer]])</f>
        <v>1446.679432783912</v>
      </c>
      <c r="I166" s="7">
        <f ca="1">IF(Tilgung[[#This Row],[Zahlung
Datum]]="",0,Tilgung[[#This Row],[Anfangs-
saldo]]-Tilgung[[#This Row],[Kapital]])</f>
        <v>144087.42122300327</v>
      </c>
      <c r="J166" s="8">
        <f ca="1">IF(Tilgung[[#This Row],[End-
saldo]]&gt;0,LetzteZeile-ROW(),0)</f>
        <v>197</v>
      </c>
    </row>
    <row r="167" spans="2:10" ht="15" customHeight="1" x14ac:dyDescent="0.35">
      <c r="B167" s="8">
        <f>ROWS($B$4:B167)</f>
        <v>164</v>
      </c>
      <c r="C167" s="9">
        <f ca="1">IF(EingegebeneWerte,IF(Tilgung[[#This Row],[Nr.]]&lt;=DauerDerHypothek,IF(ROW()-ROW(Tilgung[[#Headers],[Zahlung
Datum]])=1,DarlehenStart,IF(I166&gt;0,EDATE(C166,1),"")),""),"")</f>
        <v>49377</v>
      </c>
      <c r="D167" s="7">
        <f ca="1">IF(ROW()-ROW(Tilgung[[#Headers],[Anfangs-
saldo]])=1,DarlehensBetrag,IF(Tilgung[[#This Row],[Zahlung
Datum]]="",0,INDEX(Tilgung[], ROW()-4,8)))</f>
        <v>144087.42122300327</v>
      </c>
      <c r="E167" s="7">
        <f ca="1">IF(EingegebeneWerte,IF(ROW()-ROW(Tilgung[[#Headers],[Zins]])=1,-IPMT(ZinsSatz/12,1,DauerDerHypothek
-ROWS($C$4:C167)+1,Tilgung[[#This Row],[Anfangs-
saldo]]),IFERROR(-IPMT(ZinsSatz/12,1,Tilgung[[#This Row],[Anz.
verbleibend]],D168),0)),0)</f>
        <v>598.39225930031182</v>
      </c>
      <c r="F167" s="7">
        <f ca="1">IFERROR(IF(AND(EingegebeneWerte,Tilgung[[#This Row],[Zahlung
Datum]]
&lt;&gt;""),-PPMT(ZinsSatz/12,1,DauerDerHypothek-ROWS($C$4:C167)+1,Tilgung[[#This Row],[Anfangs-
saldo]]),""),0)</f>
        <v>473.27899092843188</v>
      </c>
      <c r="G167" s="7">
        <f ca="1">IF(Tilgung[[#This Row],[Zahlung
Datum]]="",0,GrundsteuerBetrag)</f>
        <v>375</v>
      </c>
      <c r="H167" s="7">
        <f ca="1">IF(Tilgung[[#This Row],[Zahlung
Datum]]="",0,Tilgung[[#This Row],[Zins]]+Tilgung[[#This Row],[Kapital]]+Tilgung[[#This Row],[Grundbesitz
Steuer]])</f>
        <v>1446.6712502287437</v>
      </c>
      <c r="I167" s="7">
        <f ca="1">IF(Tilgung[[#This Row],[Zahlung
Datum]]="",0,Tilgung[[#This Row],[Anfangs-
saldo]]-Tilgung[[#This Row],[Kapital]])</f>
        <v>143614.14223207484</v>
      </c>
      <c r="J167" s="8">
        <f ca="1">IF(Tilgung[[#This Row],[End-
saldo]]&gt;0,LetzteZeile-ROW(),0)</f>
        <v>196</v>
      </c>
    </row>
    <row r="168" spans="2:10" ht="15" customHeight="1" x14ac:dyDescent="0.35">
      <c r="B168" s="8">
        <f>ROWS($B$4:B168)</f>
        <v>165</v>
      </c>
      <c r="C168" s="9">
        <f ca="1">IF(EingegebeneWerte,IF(Tilgung[[#This Row],[Nr.]]&lt;=DauerDerHypothek,IF(ROW()-ROW(Tilgung[[#Headers],[Zahlung
Datum]])=1,DarlehenStart,IF(I167&gt;0,EDATE(C167,1),"")),""),"")</f>
        <v>49408</v>
      </c>
      <c r="D168" s="7">
        <f ca="1">IF(ROW()-ROW(Tilgung[[#Headers],[Anfangs-
saldo]])=1,DarlehensBetrag,IF(Tilgung[[#This Row],[Zahlung
Datum]]="",0,INDEX(Tilgung[], ROW()-4,8)))</f>
        <v>143614.14223207484</v>
      </c>
      <c r="E168" s="7">
        <f ca="1">IF(EingegebeneWerte,IF(ROW()-ROW(Tilgung[[#Headers],[Zins]])=1,-IPMT(ZinsSatz/12,1,DauerDerHypothek
-ROWS($C$4:C168)+1,Tilgung[[#This Row],[Anfangs-
saldo]]),IFERROR(-IPMT(ZinsSatz/12,1,Tilgung[[#This Row],[Anz.
verbleibend]],D169),0)),0)</f>
        <v>596.41204685562866</v>
      </c>
      <c r="F168" s="7">
        <f ca="1">IFERROR(IF(AND(EingegebeneWerte,Tilgung[[#This Row],[Zahlung
Datum]]
&lt;&gt;""),-PPMT(ZinsSatz/12,1,DauerDerHypothek-ROWS($C$4:C168)+1,Tilgung[[#This Row],[Anfangs-
saldo]]),""),0)</f>
        <v>475.250986723967</v>
      </c>
      <c r="G168" s="7">
        <f ca="1">IF(Tilgung[[#This Row],[Zahlung
Datum]]="",0,GrundsteuerBetrag)</f>
        <v>375</v>
      </c>
      <c r="H168" s="7">
        <f ca="1">IF(Tilgung[[#This Row],[Zahlung
Datum]]="",0,Tilgung[[#This Row],[Zins]]+Tilgung[[#This Row],[Kapital]]+Tilgung[[#This Row],[Grundbesitz
Steuer]])</f>
        <v>1446.6630335795958</v>
      </c>
      <c r="I168" s="7">
        <f ca="1">IF(Tilgung[[#This Row],[Zahlung
Datum]]="",0,Tilgung[[#This Row],[Anfangs-
saldo]]-Tilgung[[#This Row],[Kapital]])</f>
        <v>143138.89124535088</v>
      </c>
      <c r="J168" s="8">
        <f ca="1">IF(Tilgung[[#This Row],[End-
saldo]]&gt;0,LetzteZeile-ROW(),0)</f>
        <v>195</v>
      </c>
    </row>
    <row r="169" spans="2:10" ht="15" customHeight="1" x14ac:dyDescent="0.35">
      <c r="B169" s="8">
        <f>ROWS($B$4:B169)</f>
        <v>166</v>
      </c>
      <c r="C169" s="9">
        <f ca="1">IF(EingegebeneWerte,IF(Tilgung[[#This Row],[Nr.]]&lt;=DauerDerHypothek,IF(ROW()-ROW(Tilgung[[#Headers],[Zahlung
Datum]])=1,DarlehenStart,IF(I168&gt;0,EDATE(C168,1),"")),""),"")</f>
        <v>49438</v>
      </c>
      <c r="D169" s="7">
        <f ca="1">IF(ROW()-ROW(Tilgung[[#Headers],[Anfangs-
saldo]])=1,DarlehensBetrag,IF(Tilgung[[#This Row],[Zahlung
Datum]]="",0,INDEX(Tilgung[], ROW()-4,8)))</f>
        <v>143138.89124535088</v>
      </c>
      <c r="E169" s="7">
        <f ca="1">IF(EingegebeneWerte,IF(ROW()-ROW(Tilgung[[#Headers],[Zins]])=1,-IPMT(ZinsSatz/12,1,DauerDerHypothek
-ROWS($C$4:C169)+1,Tilgung[[#This Row],[Anfangs-
saldo]]),IFERROR(-IPMT(ZinsSatz/12,1,Tilgung[[#This Row],[Anz.
verbleibend]],D170),0)),0)</f>
        <v>594.42358352575923</v>
      </c>
      <c r="F169" s="7">
        <f ca="1">IFERROR(IF(AND(EingegebeneWerte,Tilgung[[#This Row],[Zahlung
Datum]]
&lt;&gt;""),-PPMT(ZinsSatz/12,1,DauerDerHypothek-ROWS($C$4:C169)+1,Tilgung[[#This Row],[Anfangs-
saldo]]),""),0)</f>
        <v>477.23119916865028</v>
      </c>
      <c r="G169" s="7">
        <f ca="1">IF(Tilgung[[#This Row],[Zahlung
Datum]]="",0,GrundsteuerBetrag)</f>
        <v>375</v>
      </c>
      <c r="H169" s="7">
        <f ca="1">IF(Tilgung[[#This Row],[Zahlung
Datum]]="",0,Tilgung[[#This Row],[Zins]]+Tilgung[[#This Row],[Kapital]]+Tilgung[[#This Row],[Grundbesitz
Steuer]])</f>
        <v>1446.6547826944095</v>
      </c>
      <c r="I169" s="7">
        <f ca="1">IF(Tilgung[[#This Row],[Zahlung
Datum]]="",0,Tilgung[[#This Row],[Anfangs-
saldo]]-Tilgung[[#This Row],[Kapital]])</f>
        <v>142661.66004618222</v>
      </c>
      <c r="J169" s="8">
        <f ca="1">IF(Tilgung[[#This Row],[End-
saldo]]&gt;0,LetzteZeile-ROW(),0)</f>
        <v>194</v>
      </c>
    </row>
    <row r="170" spans="2:10" ht="15" customHeight="1" x14ac:dyDescent="0.35">
      <c r="B170" s="8">
        <f>ROWS($B$4:B170)</f>
        <v>167</v>
      </c>
      <c r="C170" s="9">
        <f ca="1">IF(EingegebeneWerte,IF(Tilgung[[#This Row],[Nr.]]&lt;=DauerDerHypothek,IF(ROW()-ROW(Tilgung[[#Headers],[Zahlung
Datum]])=1,DarlehenStart,IF(I169&gt;0,EDATE(C169,1),"")),""),"")</f>
        <v>49469</v>
      </c>
      <c r="D170" s="7">
        <f ca="1">IF(ROW()-ROW(Tilgung[[#Headers],[Anfangs-
saldo]])=1,DarlehensBetrag,IF(Tilgung[[#This Row],[Zahlung
Datum]]="",0,INDEX(Tilgung[], ROW()-4,8)))</f>
        <v>142661.66004618222</v>
      </c>
      <c r="E170" s="7">
        <f ca="1">IF(EingegebeneWerte,IF(ROW()-ROW(Tilgung[[#Headers],[Zins]])=1,-IPMT(ZinsSatz/12,1,DauerDerHypothek
-ROWS($C$4:C170)+1,Tilgung[[#This Row],[Anfangs-
saldo]]),IFERROR(-IPMT(ZinsSatz/12,1,Tilgung[[#This Row],[Anz.
verbleibend]],D171),0)),0)</f>
        <v>592.42683493201548</v>
      </c>
      <c r="F170" s="7">
        <f ca="1">IFERROR(IF(AND(EingegebeneWerte,Tilgung[[#This Row],[Zahlung
Datum]]
&lt;&gt;""),-PPMT(ZinsSatz/12,1,DauerDerHypothek-ROWS($C$4:C170)+1,Tilgung[[#This Row],[Anfangs-
saldo]]),""),0)</f>
        <v>479.21966249851948</v>
      </c>
      <c r="G170" s="7">
        <f ca="1">IF(Tilgung[[#This Row],[Zahlung
Datum]]="",0,GrundsteuerBetrag)</f>
        <v>375</v>
      </c>
      <c r="H170" s="7">
        <f ca="1">IF(Tilgung[[#This Row],[Zahlung
Datum]]="",0,Tilgung[[#This Row],[Zins]]+Tilgung[[#This Row],[Kapital]]+Tilgung[[#This Row],[Grundbesitz
Steuer]])</f>
        <v>1446.646497430535</v>
      </c>
      <c r="I170" s="7">
        <f ca="1">IF(Tilgung[[#This Row],[Zahlung
Datum]]="",0,Tilgung[[#This Row],[Anfangs-
saldo]]-Tilgung[[#This Row],[Kapital]])</f>
        <v>142182.44038368372</v>
      </c>
      <c r="J170" s="8">
        <f ca="1">IF(Tilgung[[#This Row],[End-
saldo]]&gt;0,LetzteZeile-ROW(),0)</f>
        <v>193</v>
      </c>
    </row>
    <row r="171" spans="2:10" ht="15" customHeight="1" x14ac:dyDescent="0.35">
      <c r="B171" s="8">
        <f>ROWS($B$4:B171)</f>
        <v>168</v>
      </c>
      <c r="C171" s="9">
        <f ca="1">IF(EingegebeneWerte,IF(Tilgung[[#This Row],[Nr.]]&lt;=DauerDerHypothek,IF(ROW()-ROW(Tilgung[[#Headers],[Zahlung
Datum]])=1,DarlehenStart,IF(I170&gt;0,EDATE(C170,1),"")),""),"")</f>
        <v>49499</v>
      </c>
      <c r="D171" s="7">
        <f ca="1">IF(ROW()-ROW(Tilgung[[#Headers],[Anfangs-
saldo]])=1,DarlehensBetrag,IF(Tilgung[[#This Row],[Zahlung
Datum]]="",0,INDEX(Tilgung[], ROW()-4,8)))</f>
        <v>142182.44038368372</v>
      </c>
      <c r="E171" s="7">
        <f ca="1">IF(EingegebeneWerte,IF(ROW()-ROW(Tilgung[[#Headers],[Zins]])=1,-IPMT(ZinsSatz/12,1,DauerDerHypothek
-ROWS($C$4:C171)+1,Tilgung[[#This Row],[Anfangs-
saldo]]),IFERROR(-IPMT(ZinsSatz/12,1,Tilgung[[#This Row],[Anz.
verbleibend]],D172),0)),0)</f>
        <v>590.42176655246442</v>
      </c>
      <c r="F171" s="7">
        <f ca="1">IFERROR(IF(AND(EingegebeneWerte,Tilgung[[#This Row],[Zahlung
Datum]]
&lt;&gt;""),-PPMT(ZinsSatz/12,1,DauerDerHypothek-ROWS($C$4:C171)+1,Tilgung[[#This Row],[Anfangs-
saldo]]),""),0)</f>
        <v>481.21641109226334</v>
      </c>
      <c r="G171" s="7">
        <f ca="1">IF(Tilgung[[#This Row],[Zahlung
Datum]]="",0,GrundsteuerBetrag)</f>
        <v>375</v>
      </c>
      <c r="H171" s="7">
        <f ca="1">IF(Tilgung[[#This Row],[Zahlung
Datum]]="",0,Tilgung[[#This Row],[Zins]]+Tilgung[[#This Row],[Kapital]]+Tilgung[[#This Row],[Grundbesitz
Steuer]])</f>
        <v>1446.6381776447279</v>
      </c>
      <c r="I171" s="7">
        <f ca="1">IF(Tilgung[[#This Row],[Zahlung
Datum]]="",0,Tilgung[[#This Row],[Anfangs-
saldo]]-Tilgung[[#This Row],[Kapital]])</f>
        <v>141701.22397259146</v>
      </c>
      <c r="J171" s="8">
        <f ca="1">IF(Tilgung[[#This Row],[End-
saldo]]&gt;0,LetzteZeile-ROW(),0)</f>
        <v>192</v>
      </c>
    </row>
    <row r="172" spans="2:10" ht="15" customHeight="1" x14ac:dyDescent="0.35">
      <c r="B172" s="8">
        <f>ROWS($B$4:B172)</f>
        <v>169</v>
      </c>
      <c r="C172" s="9">
        <f ca="1">IF(EingegebeneWerte,IF(Tilgung[[#This Row],[Nr.]]&lt;=DauerDerHypothek,IF(ROW()-ROW(Tilgung[[#Headers],[Zahlung
Datum]])=1,DarlehenStart,IF(I171&gt;0,EDATE(C171,1),"")),""),"")</f>
        <v>49530</v>
      </c>
      <c r="D172" s="7">
        <f ca="1">IF(ROW()-ROW(Tilgung[[#Headers],[Anfangs-
saldo]])=1,DarlehensBetrag,IF(Tilgung[[#This Row],[Zahlung
Datum]]="",0,INDEX(Tilgung[], ROW()-4,8)))</f>
        <v>141701.22397259146</v>
      </c>
      <c r="E172" s="7">
        <f ca="1">IF(EingegebeneWerte,IF(ROW()-ROW(Tilgung[[#Headers],[Zins]])=1,-IPMT(ZinsSatz/12,1,DauerDerHypothek
-ROWS($C$4:C172)+1,Tilgung[[#This Row],[Anfangs-
saldo]]),IFERROR(-IPMT(ZinsSatz/12,1,Tilgung[[#This Row],[Anz.
verbleibend]],D173),0)),0)</f>
        <v>588.4083437213319</v>
      </c>
      <c r="F172" s="7">
        <f ca="1">IFERROR(IF(AND(EingegebeneWerte,Tilgung[[#This Row],[Zahlung
Datum]]
&lt;&gt;""),-PPMT(ZinsSatz/12,1,DauerDerHypothek-ROWS($C$4:C172)+1,Tilgung[[#This Row],[Anfangs-
saldo]]),""),0)</f>
        <v>483.22147947181452</v>
      </c>
      <c r="G172" s="7">
        <f ca="1">IF(Tilgung[[#This Row],[Zahlung
Datum]]="",0,GrundsteuerBetrag)</f>
        <v>375</v>
      </c>
      <c r="H172" s="7">
        <f ca="1">IF(Tilgung[[#This Row],[Zahlung
Datum]]="",0,Tilgung[[#This Row],[Zins]]+Tilgung[[#This Row],[Kapital]]+Tilgung[[#This Row],[Grundbesitz
Steuer]])</f>
        <v>1446.6298231931464</v>
      </c>
      <c r="I172" s="7">
        <f ca="1">IF(Tilgung[[#This Row],[Zahlung
Datum]]="",0,Tilgung[[#This Row],[Anfangs-
saldo]]-Tilgung[[#This Row],[Kapital]])</f>
        <v>141218.00249311965</v>
      </c>
      <c r="J172" s="8">
        <f ca="1">IF(Tilgung[[#This Row],[End-
saldo]]&gt;0,LetzteZeile-ROW(),0)</f>
        <v>191</v>
      </c>
    </row>
    <row r="173" spans="2:10" ht="15" customHeight="1" x14ac:dyDescent="0.35">
      <c r="B173" s="8">
        <f>ROWS($B$4:B173)</f>
        <v>170</v>
      </c>
      <c r="C173" s="9">
        <f ca="1">IF(EingegebeneWerte,IF(Tilgung[[#This Row],[Nr.]]&lt;=DauerDerHypothek,IF(ROW()-ROW(Tilgung[[#Headers],[Zahlung
Datum]])=1,DarlehenStart,IF(I172&gt;0,EDATE(C172,1),"")),""),"")</f>
        <v>49561</v>
      </c>
      <c r="D173" s="7">
        <f ca="1">IF(ROW()-ROW(Tilgung[[#Headers],[Anfangs-
saldo]])=1,DarlehensBetrag,IF(Tilgung[[#This Row],[Zahlung
Datum]]="",0,INDEX(Tilgung[], ROW()-4,8)))</f>
        <v>141218.00249311965</v>
      </c>
      <c r="E173" s="7">
        <f ca="1">IF(EingegebeneWerte,IF(ROW()-ROW(Tilgung[[#Headers],[Zins]])=1,-IPMT(ZinsSatz/12,1,DauerDerHypothek
-ROWS($C$4:C173)+1,Tilgung[[#This Row],[Anfangs-
saldo]]),IFERROR(-IPMT(ZinsSatz/12,1,Tilgung[[#This Row],[Anz.
verbleibend]],D174),0)),0)</f>
        <v>586.38653162840296</v>
      </c>
      <c r="F173" s="7">
        <f ca="1">IFERROR(IF(AND(EingegebeneWerte,Tilgung[[#This Row],[Zahlung
Datum]]
&lt;&gt;""),-PPMT(ZinsSatz/12,1,DauerDerHypothek-ROWS($C$4:C173)+1,Tilgung[[#This Row],[Anfangs-
saldo]]),""),0)</f>
        <v>485.23490230294715</v>
      </c>
      <c r="G173" s="7">
        <f ca="1">IF(Tilgung[[#This Row],[Zahlung
Datum]]="",0,GrundsteuerBetrag)</f>
        <v>375</v>
      </c>
      <c r="H173" s="7">
        <f ca="1">IF(Tilgung[[#This Row],[Zahlung
Datum]]="",0,Tilgung[[#This Row],[Zins]]+Tilgung[[#This Row],[Kapital]]+Tilgung[[#This Row],[Grundbesitz
Steuer]])</f>
        <v>1446.6214339313501</v>
      </c>
      <c r="I173" s="7">
        <f ca="1">IF(Tilgung[[#This Row],[Zahlung
Datum]]="",0,Tilgung[[#This Row],[Anfangs-
saldo]]-Tilgung[[#This Row],[Kapital]])</f>
        <v>140732.76759081671</v>
      </c>
      <c r="J173" s="8">
        <f ca="1">IF(Tilgung[[#This Row],[End-
saldo]]&gt;0,LetzteZeile-ROW(),0)</f>
        <v>190</v>
      </c>
    </row>
    <row r="174" spans="2:10" ht="15" customHeight="1" x14ac:dyDescent="0.35">
      <c r="B174" s="8">
        <f>ROWS($B$4:B174)</f>
        <v>171</v>
      </c>
      <c r="C174" s="9">
        <f ca="1">IF(EingegebeneWerte,IF(Tilgung[[#This Row],[Nr.]]&lt;=DauerDerHypothek,IF(ROW()-ROW(Tilgung[[#Headers],[Zahlung
Datum]])=1,DarlehenStart,IF(I173&gt;0,EDATE(C173,1),"")),""),"")</f>
        <v>49591</v>
      </c>
      <c r="D174" s="7">
        <f ca="1">IF(ROW()-ROW(Tilgung[[#Headers],[Anfangs-
saldo]])=1,DarlehensBetrag,IF(Tilgung[[#This Row],[Zahlung
Datum]]="",0,INDEX(Tilgung[], ROW()-4,8)))</f>
        <v>140732.76759081671</v>
      </c>
      <c r="E174" s="7">
        <f ca="1">IF(EingegebeneWerte,IF(ROW()-ROW(Tilgung[[#Headers],[Zins]])=1,-IPMT(ZinsSatz/12,1,DauerDerHypothek
-ROWS($C$4:C174)+1,Tilgung[[#This Row],[Anfangs-
saldo]]),IFERROR(-IPMT(ZinsSatz/12,1,Tilgung[[#This Row],[Anz.
verbleibend]],D175),0)),0)</f>
        <v>584.35629531842005</v>
      </c>
      <c r="F174" s="7">
        <f ca="1">IFERROR(IF(AND(EingegebeneWerte,Tilgung[[#This Row],[Zahlung
Datum]]
&lt;&gt;""),-PPMT(ZinsSatz/12,1,DauerDerHypothek-ROWS($C$4:C174)+1,Tilgung[[#This Row],[Anfangs-
saldo]]),""),0)</f>
        <v>487.25671439587603</v>
      </c>
      <c r="G174" s="7">
        <f ca="1">IF(Tilgung[[#This Row],[Zahlung
Datum]]="",0,GrundsteuerBetrag)</f>
        <v>375</v>
      </c>
      <c r="H174" s="7">
        <f ca="1">IF(Tilgung[[#This Row],[Zahlung
Datum]]="",0,Tilgung[[#This Row],[Zins]]+Tilgung[[#This Row],[Kapital]]+Tilgung[[#This Row],[Grundbesitz
Steuer]])</f>
        <v>1446.6130097142961</v>
      </c>
      <c r="I174" s="7">
        <f ca="1">IF(Tilgung[[#This Row],[Zahlung
Datum]]="",0,Tilgung[[#This Row],[Anfangs-
saldo]]-Tilgung[[#This Row],[Kapital]])</f>
        <v>140245.51087642083</v>
      </c>
      <c r="J174" s="8">
        <f ca="1">IF(Tilgung[[#This Row],[End-
saldo]]&gt;0,LetzteZeile-ROW(),0)</f>
        <v>189</v>
      </c>
    </row>
    <row r="175" spans="2:10" ht="15" customHeight="1" x14ac:dyDescent="0.35">
      <c r="B175" s="8">
        <f>ROWS($B$4:B175)</f>
        <v>172</v>
      </c>
      <c r="C175" s="9">
        <f ca="1">IF(EingegebeneWerte,IF(Tilgung[[#This Row],[Nr.]]&lt;=DauerDerHypothek,IF(ROW()-ROW(Tilgung[[#Headers],[Zahlung
Datum]])=1,DarlehenStart,IF(I174&gt;0,EDATE(C174,1),"")),""),"")</f>
        <v>49622</v>
      </c>
      <c r="D175" s="7">
        <f ca="1">IF(ROW()-ROW(Tilgung[[#Headers],[Anfangs-
saldo]])=1,DarlehensBetrag,IF(Tilgung[[#This Row],[Zahlung
Datum]]="",0,INDEX(Tilgung[], ROW()-4,8)))</f>
        <v>140245.51087642083</v>
      </c>
      <c r="E175" s="7">
        <f ca="1">IF(EingegebeneWerte,IF(ROW()-ROW(Tilgung[[#Headers],[Zins]])=1,-IPMT(ZinsSatz/12,1,DauerDerHypothek
-ROWS($C$4:C175)+1,Tilgung[[#This Row],[Anfangs-
saldo]]),IFERROR(-IPMT(ZinsSatz/12,1,Tilgung[[#This Row],[Anz.
verbleibend]],D176),0)),0)</f>
        <v>582.31759969047903</v>
      </c>
      <c r="F175" s="7">
        <f ca="1">IFERROR(IF(AND(EingegebeneWerte,Tilgung[[#This Row],[Zahlung
Datum]]
&lt;&gt;""),-PPMT(ZinsSatz/12,1,DauerDerHypothek-ROWS($C$4:C175)+1,Tilgung[[#This Row],[Anfangs-
saldo]]),""),0)</f>
        <v>489.28695070585889</v>
      </c>
      <c r="G175" s="7">
        <f ca="1">IF(Tilgung[[#This Row],[Zahlung
Datum]]="",0,GrundsteuerBetrag)</f>
        <v>375</v>
      </c>
      <c r="H175" s="7">
        <f ca="1">IF(Tilgung[[#This Row],[Zahlung
Datum]]="",0,Tilgung[[#This Row],[Zins]]+Tilgung[[#This Row],[Kapital]]+Tilgung[[#This Row],[Grundbesitz
Steuer]])</f>
        <v>1446.6045503963378</v>
      </c>
      <c r="I175" s="7">
        <f ca="1">IF(Tilgung[[#This Row],[Zahlung
Datum]]="",0,Tilgung[[#This Row],[Anfangs-
saldo]]-Tilgung[[#This Row],[Kapital]])</f>
        <v>139756.22392571496</v>
      </c>
      <c r="J175" s="8">
        <f ca="1">IF(Tilgung[[#This Row],[End-
saldo]]&gt;0,LetzteZeile-ROW(),0)</f>
        <v>188</v>
      </c>
    </row>
    <row r="176" spans="2:10" ht="15" customHeight="1" x14ac:dyDescent="0.35">
      <c r="B176" s="8">
        <f>ROWS($B$4:B176)</f>
        <v>173</v>
      </c>
      <c r="C176" s="9">
        <f ca="1">IF(EingegebeneWerte,IF(Tilgung[[#This Row],[Nr.]]&lt;=DauerDerHypothek,IF(ROW()-ROW(Tilgung[[#Headers],[Zahlung
Datum]])=1,DarlehenStart,IF(I175&gt;0,EDATE(C175,1),"")),""),"")</f>
        <v>49652</v>
      </c>
      <c r="D176" s="7">
        <f ca="1">IF(ROW()-ROW(Tilgung[[#Headers],[Anfangs-
saldo]])=1,DarlehensBetrag,IF(Tilgung[[#This Row],[Zahlung
Datum]]="",0,INDEX(Tilgung[], ROW()-4,8)))</f>
        <v>139756.22392571496</v>
      </c>
      <c r="E176" s="7">
        <f ca="1">IF(EingegebeneWerte,IF(ROW()-ROW(Tilgung[[#Headers],[Zins]])=1,-IPMT(ZinsSatz/12,1,DauerDerHypothek
-ROWS($C$4:C176)+1,Tilgung[[#This Row],[Anfangs-
saldo]]),IFERROR(-IPMT(ZinsSatz/12,1,Tilgung[[#This Row],[Anz.
verbleibend]],D177),0)),0)</f>
        <v>580.2704094974215</v>
      </c>
      <c r="F176" s="7">
        <f ca="1">IFERROR(IF(AND(EingegebeneWerte,Tilgung[[#This Row],[Zahlung
Datum]]
&lt;&gt;""),-PPMT(ZinsSatz/12,1,DauerDerHypothek-ROWS($C$4:C176)+1,Tilgung[[#This Row],[Anfangs-
saldo]]),""),0)</f>
        <v>491.32564633379985</v>
      </c>
      <c r="G176" s="7">
        <f ca="1">IF(Tilgung[[#This Row],[Zahlung
Datum]]="",0,GrundsteuerBetrag)</f>
        <v>375</v>
      </c>
      <c r="H176" s="7">
        <f ca="1">IF(Tilgung[[#This Row],[Zahlung
Datum]]="",0,Tilgung[[#This Row],[Zins]]+Tilgung[[#This Row],[Kapital]]+Tilgung[[#This Row],[Grundbesitz
Steuer]])</f>
        <v>1446.5960558312213</v>
      </c>
      <c r="I176" s="7">
        <f ca="1">IF(Tilgung[[#This Row],[Zahlung
Datum]]="",0,Tilgung[[#This Row],[Anfangs-
saldo]]-Tilgung[[#This Row],[Kapital]])</f>
        <v>139264.89827938116</v>
      </c>
      <c r="J176" s="8">
        <f ca="1">IF(Tilgung[[#This Row],[End-
saldo]]&gt;0,LetzteZeile-ROW(),0)</f>
        <v>187</v>
      </c>
    </row>
    <row r="177" spans="2:10" ht="15" customHeight="1" x14ac:dyDescent="0.35">
      <c r="B177" s="8">
        <f>ROWS($B$4:B177)</f>
        <v>174</v>
      </c>
      <c r="C177" s="9">
        <f ca="1">IF(EingegebeneWerte,IF(Tilgung[[#This Row],[Nr.]]&lt;=DauerDerHypothek,IF(ROW()-ROW(Tilgung[[#Headers],[Zahlung
Datum]])=1,DarlehenStart,IF(I176&gt;0,EDATE(C176,1),"")),""),"")</f>
        <v>49683</v>
      </c>
      <c r="D177" s="7">
        <f ca="1">IF(ROW()-ROW(Tilgung[[#Headers],[Anfangs-
saldo]])=1,DarlehensBetrag,IF(Tilgung[[#This Row],[Zahlung
Datum]]="",0,INDEX(Tilgung[], ROW()-4,8)))</f>
        <v>139264.89827938116</v>
      </c>
      <c r="E177" s="7">
        <f ca="1">IF(EingegebeneWerte,IF(ROW()-ROW(Tilgung[[#Headers],[Zins]])=1,-IPMT(ZinsSatz/12,1,DauerDerHypothek
-ROWS($C$4:C177)+1,Tilgung[[#This Row],[Anfangs-
saldo]]),IFERROR(-IPMT(ZinsSatz/12,1,Tilgung[[#This Row],[Anz.
verbleibend]],D178),0)),0)</f>
        <v>578.21468934522625</v>
      </c>
      <c r="F177" s="7">
        <f ca="1">IFERROR(IF(AND(EingegebeneWerte,Tilgung[[#This Row],[Zahlung
Datum]]
&lt;&gt;""),-PPMT(ZinsSatz/12,1,DauerDerHypothek-ROWS($C$4:C177)+1,Tilgung[[#This Row],[Anfangs-
saldo]]),""),0)</f>
        <v>493.37283652685738</v>
      </c>
      <c r="G177" s="7">
        <f ca="1">IF(Tilgung[[#This Row],[Zahlung
Datum]]="",0,GrundsteuerBetrag)</f>
        <v>375</v>
      </c>
      <c r="H177" s="7">
        <f ca="1">IF(Tilgung[[#This Row],[Zahlung
Datum]]="",0,Tilgung[[#This Row],[Zins]]+Tilgung[[#This Row],[Kapital]]+Tilgung[[#This Row],[Grundbesitz
Steuer]])</f>
        <v>1446.5875258720837</v>
      </c>
      <c r="I177" s="7">
        <f ca="1">IF(Tilgung[[#This Row],[Zahlung
Datum]]="",0,Tilgung[[#This Row],[Anfangs-
saldo]]-Tilgung[[#This Row],[Kapital]])</f>
        <v>138771.5254428543</v>
      </c>
      <c r="J177" s="8">
        <f ca="1">IF(Tilgung[[#This Row],[End-
saldo]]&gt;0,LetzteZeile-ROW(),0)</f>
        <v>186</v>
      </c>
    </row>
    <row r="178" spans="2:10" ht="15" customHeight="1" x14ac:dyDescent="0.35">
      <c r="B178" s="8">
        <f>ROWS($B$4:B178)</f>
        <v>175</v>
      </c>
      <c r="C178" s="9">
        <f ca="1">IF(EingegebeneWerte,IF(Tilgung[[#This Row],[Nr.]]&lt;=DauerDerHypothek,IF(ROW()-ROW(Tilgung[[#Headers],[Zahlung
Datum]])=1,DarlehenStart,IF(I177&gt;0,EDATE(C177,1),"")),""),"")</f>
        <v>49714</v>
      </c>
      <c r="D178" s="7">
        <f ca="1">IF(ROW()-ROW(Tilgung[[#Headers],[Anfangs-
saldo]])=1,DarlehensBetrag,IF(Tilgung[[#This Row],[Zahlung
Datum]]="",0,INDEX(Tilgung[], ROW()-4,8)))</f>
        <v>138771.5254428543</v>
      </c>
      <c r="E178" s="7">
        <f ca="1">IF(EingegebeneWerte,IF(ROW()-ROW(Tilgung[[#Headers],[Zins]])=1,-IPMT(ZinsSatz/12,1,DauerDerHypothek
-ROWS($C$4:C178)+1,Tilgung[[#This Row],[Anfangs-
saldo]]),IFERROR(-IPMT(ZinsSatz/12,1,Tilgung[[#This Row],[Anz.
verbleibend]],D179),0)),0)</f>
        <v>576.15040369239682</v>
      </c>
      <c r="F178" s="7">
        <f ca="1">IFERROR(IF(AND(EingegebeneWerte,Tilgung[[#This Row],[Zahlung
Datum]]
&lt;&gt;""),-PPMT(ZinsSatz/12,1,DauerDerHypothek-ROWS($C$4:C178)+1,Tilgung[[#This Row],[Anfangs-
saldo]]),""),0)</f>
        <v>495.42855667905263</v>
      </c>
      <c r="G178" s="7">
        <f ca="1">IF(Tilgung[[#This Row],[Zahlung
Datum]]="",0,GrundsteuerBetrag)</f>
        <v>375</v>
      </c>
      <c r="H178" s="7">
        <f ca="1">IF(Tilgung[[#This Row],[Zahlung
Datum]]="",0,Tilgung[[#This Row],[Zins]]+Tilgung[[#This Row],[Kapital]]+Tilgung[[#This Row],[Grundbesitz
Steuer]])</f>
        <v>1446.5789603714495</v>
      </c>
      <c r="I178" s="7">
        <f ca="1">IF(Tilgung[[#This Row],[Zahlung
Datum]]="",0,Tilgung[[#This Row],[Anfangs-
saldo]]-Tilgung[[#This Row],[Kapital]])</f>
        <v>138276.09688617525</v>
      </c>
      <c r="J178" s="8">
        <f ca="1">IF(Tilgung[[#This Row],[End-
saldo]]&gt;0,LetzteZeile-ROW(),0)</f>
        <v>185</v>
      </c>
    </row>
    <row r="179" spans="2:10" ht="15" customHeight="1" x14ac:dyDescent="0.35">
      <c r="B179" s="8">
        <f>ROWS($B$4:B179)</f>
        <v>176</v>
      </c>
      <c r="C179" s="9">
        <f ca="1">IF(EingegebeneWerte,IF(Tilgung[[#This Row],[Nr.]]&lt;=DauerDerHypothek,IF(ROW()-ROW(Tilgung[[#Headers],[Zahlung
Datum]])=1,DarlehenStart,IF(I178&gt;0,EDATE(C178,1),"")),""),"")</f>
        <v>49743</v>
      </c>
      <c r="D179" s="7">
        <f ca="1">IF(ROW()-ROW(Tilgung[[#Headers],[Anfangs-
saldo]])=1,DarlehensBetrag,IF(Tilgung[[#This Row],[Zahlung
Datum]]="",0,INDEX(Tilgung[], ROW()-4,8)))</f>
        <v>138276.09688617525</v>
      </c>
      <c r="E179" s="7">
        <f ca="1">IF(EingegebeneWerte,IF(ROW()-ROW(Tilgung[[#Headers],[Zins]])=1,-IPMT(ZinsSatz/12,1,DauerDerHypothek
-ROWS($C$4:C179)+1,Tilgung[[#This Row],[Anfangs-
saldo]]),IFERROR(-IPMT(ZinsSatz/12,1,Tilgung[[#This Row],[Anz.
verbleibend]],D180),0)),0)</f>
        <v>574.07751684934738</v>
      </c>
      <c r="F179" s="7">
        <f ca="1">IFERROR(IF(AND(EingegebeneWerte,Tilgung[[#This Row],[Zahlung
Datum]]
&lt;&gt;""),-PPMT(ZinsSatz/12,1,DauerDerHypothek-ROWS($C$4:C179)+1,Tilgung[[#This Row],[Anfangs-
saldo]]),""),0)</f>
        <v>497.492842331882</v>
      </c>
      <c r="G179" s="7">
        <f ca="1">IF(Tilgung[[#This Row],[Zahlung
Datum]]="",0,GrundsteuerBetrag)</f>
        <v>375</v>
      </c>
      <c r="H179" s="7">
        <f ca="1">IF(Tilgung[[#This Row],[Zahlung
Datum]]="",0,Tilgung[[#This Row],[Zins]]+Tilgung[[#This Row],[Kapital]]+Tilgung[[#This Row],[Grundbesitz
Steuer]])</f>
        <v>1446.5703591812294</v>
      </c>
      <c r="I179" s="7">
        <f ca="1">IF(Tilgung[[#This Row],[Zahlung
Datum]]="",0,Tilgung[[#This Row],[Anfangs-
saldo]]-Tilgung[[#This Row],[Kapital]])</f>
        <v>137778.60404384337</v>
      </c>
      <c r="J179" s="8">
        <f ca="1">IF(Tilgung[[#This Row],[End-
saldo]]&gt;0,LetzteZeile-ROW(),0)</f>
        <v>184</v>
      </c>
    </row>
    <row r="180" spans="2:10" ht="15" customHeight="1" x14ac:dyDescent="0.35">
      <c r="B180" s="8">
        <f>ROWS($B$4:B180)</f>
        <v>177</v>
      </c>
      <c r="C180" s="9">
        <f ca="1">IF(EingegebeneWerte,IF(Tilgung[[#This Row],[Nr.]]&lt;=DauerDerHypothek,IF(ROW()-ROW(Tilgung[[#Headers],[Zahlung
Datum]])=1,DarlehenStart,IF(I179&gt;0,EDATE(C179,1),"")),""),"")</f>
        <v>49774</v>
      </c>
      <c r="D180" s="7">
        <f ca="1">IF(ROW()-ROW(Tilgung[[#Headers],[Anfangs-
saldo]])=1,DarlehensBetrag,IF(Tilgung[[#This Row],[Zahlung
Datum]]="",0,INDEX(Tilgung[], ROW()-4,8)))</f>
        <v>137778.60404384337</v>
      </c>
      <c r="E180" s="7">
        <f ca="1">IF(EingegebeneWerte,IF(ROW()-ROW(Tilgung[[#Headers],[Zins]])=1,-IPMT(ZinsSatz/12,1,DauerDerHypothek
-ROWS($C$4:C180)+1,Tilgung[[#This Row],[Anfangs-
saldo]]),IFERROR(-IPMT(ZinsSatz/12,1,Tilgung[[#This Row],[Anz.
verbleibend]],D181),0)),0)</f>
        <v>571.99599297778514</v>
      </c>
      <c r="F180" s="7">
        <f ca="1">IFERROR(IF(AND(EingegebeneWerte,Tilgung[[#This Row],[Zahlung
Datum]]
&lt;&gt;""),-PPMT(ZinsSatz/12,1,DauerDerHypothek-ROWS($C$4:C180)+1,Tilgung[[#This Row],[Anfangs-
saldo]]),""),0)</f>
        <v>499.56572917493156</v>
      </c>
      <c r="G180" s="7">
        <f ca="1">IF(Tilgung[[#This Row],[Zahlung
Datum]]="",0,GrundsteuerBetrag)</f>
        <v>375</v>
      </c>
      <c r="H180" s="7">
        <f ca="1">IF(Tilgung[[#This Row],[Zahlung
Datum]]="",0,Tilgung[[#This Row],[Zins]]+Tilgung[[#This Row],[Kapital]]+Tilgung[[#This Row],[Grundbesitz
Steuer]])</f>
        <v>1446.5617221527168</v>
      </c>
      <c r="I180" s="7">
        <f ca="1">IF(Tilgung[[#This Row],[Zahlung
Datum]]="",0,Tilgung[[#This Row],[Anfangs-
saldo]]-Tilgung[[#This Row],[Kapital]])</f>
        <v>137279.03831466843</v>
      </c>
      <c r="J180" s="8">
        <f ca="1">IF(Tilgung[[#This Row],[End-
saldo]]&gt;0,LetzteZeile-ROW(),0)</f>
        <v>183</v>
      </c>
    </row>
    <row r="181" spans="2:10" ht="15" customHeight="1" x14ac:dyDescent="0.35">
      <c r="B181" s="8">
        <f>ROWS($B$4:B181)</f>
        <v>178</v>
      </c>
      <c r="C181" s="9">
        <f ca="1">IF(EingegebeneWerte,IF(Tilgung[[#This Row],[Nr.]]&lt;=DauerDerHypothek,IF(ROW()-ROW(Tilgung[[#Headers],[Zahlung
Datum]])=1,DarlehenStart,IF(I180&gt;0,EDATE(C180,1),"")),""),"")</f>
        <v>49804</v>
      </c>
      <c r="D181" s="7">
        <f ca="1">IF(ROW()-ROW(Tilgung[[#Headers],[Anfangs-
saldo]])=1,DarlehensBetrag,IF(Tilgung[[#This Row],[Zahlung
Datum]]="",0,INDEX(Tilgung[], ROW()-4,8)))</f>
        <v>137279.03831466843</v>
      </c>
      <c r="E181" s="7">
        <f ca="1">IF(EingegebeneWerte,IF(ROW()-ROW(Tilgung[[#Headers],[Zins]])=1,-IPMT(ZinsSatz/12,1,DauerDerHypothek
-ROWS($C$4:C181)+1,Tilgung[[#This Row],[Anfangs-
saldo]]),IFERROR(-IPMT(ZinsSatz/12,1,Tilgung[[#This Row],[Anz.
verbleibend]],D182),0)),0)</f>
        <v>569.90579609009148</v>
      </c>
      <c r="F181" s="7">
        <f ca="1">IFERROR(IF(AND(EingegebeneWerte,Tilgung[[#This Row],[Zahlung
Datum]]
&lt;&gt;""),-PPMT(ZinsSatz/12,1,DauerDerHypothek-ROWS($C$4:C181)+1,Tilgung[[#This Row],[Anfangs-
saldo]]),""),0)</f>
        <v>501.6472530464938</v>
      </c>
      <c r="G181" s="7">
        <f ca="1">IF(Tilgung[[#This Row],[Zahlung
Datum]]="",0,GrundsteuerBetrag)</f>
        <v>375</v>
      </c>
      <c r="H181" s="7">
        <f ca="1">IF(Tilgung[[#This Row],[Zahlung
Datum]]="",0,Tilgung[[#This Row],[Zins]]+Tilgung[[#This Row],[Kapital]]+Tilgung[[#This Row],[Grundbesitz
Steuer]])</f>
        <v>1446.5530491365853</v>
      </c>
      <c r="I181" s="7">
        <f ca="1">IF(Tilgung[[#This Row],[Zahlung
Datum]]="",0,Tilgung[[#This Row],[Anfangs-
saldo]]-Tilgung[[#This Row],[Kapital]])</f>
        <v>136777.39106162195</v>
      </c>
      <c r="J181" s="8">
        <f ca="1">IF(Tilgung[[#This Row],[End-
saldo]]&gt;0,LetzteZeile-ROW(),0)</f>
        <v>182</v>
      </c>
    </row>
    <row r="182" spans="2:10" ht="15" customHeight="1" x14ac:dyDescent="0.35">
      <c r="B182" s="8">
        <f>ROWS($B$4:B182)</f>
        <v>179</v>
      </c>
      <c r="C182" s="9">
        <f ca="1">IF(EingegebeneWerte,IF(Tilgung[[#This Row],[Nr.]]&lt;=DauerDerHypothek,IF(ROW()-ROW(Tilgung[[#Headers],[Zahlung
Datum]])=1,DarlehenStart,IF(I181&gt;0,EDATE(C181,1),"")),""),"")</f>
        <v>49835</v>
      </c>
      <c r="D182" s="7">
        <f ca="1">IF(ROW()-ROW(Tilgung[[#Headers],[Anfangs-
saldo]])=1,DarlehensBetrag,IF(Tilgung[[#This Row],[Zahlung
Datum]]="",0,INDEX(Tilgung[], ROW()-4,8)))</f>
        <v>136777.39106162195</v>
      </c>
      <c r="E182" s="7">
        <f ca="1">IF(EingegebeneWerte,IF(ROW()-ROW(Tilgung[[#Headers],[Zins]])=1,-IPMT(ZinsSatz/12,1,DauerDerHypothek
-ROWS($C$4:C182)+1,Tilgung[[#This Row],[Anfangs-
saldo]]),IFERROR(-IPMT(ZinsSatz/12,1,Tilgung[[#This Row],[Anz.
verbleibend]],D183),0)),0)</f>
        <v>567.80689004869907</v>
      </c>
      <c r="F182" s="7">
        <f ca="1">IFERROR(IF(AND(EingegebeneWerte,Tilgung[[#This Row],[Zahlung
Datum]]
&lt;&gt;""),-PPMT(ZinsSatz/12,1,DauerDerHypothek-ROWS($C$4:C182)+1,Tilgung[[#This Row],[Anfangs-
saldo]]),""),0)</f>
        <v>503.73744993418757</v>
      </c>
      <c r="G182" s="7">
        <f ca="1">IF(Tilgung[[#This Row],[Zahlung
Datum]]="",0,GrundsteuerBetrag)</f>
        <v>375</v>
      </c>
      <c r="H182" s="7">
        <f ca="1">IF(Tilgung[[#This Row],[Zahlung
Datum]]="",0,Tilgung[[#This Row],[Zins]]+Tilgung[[#This Row],[Kapital]]+Tilgung[[#This Row],[Grundbesitz
Steuer]])</f>
        <v>1446.5443399828866</v>
      </c>
      <c r="I182" s="7">
        <f ca="1">IF(Tilgung[[#This Row],[Zahlung
Datum]]="",0,Tilgung[[#This Row],[Anfangs-
saldo]]-Tilgung[[#This Row],[Kapital]])</f>
        <v>136273.65361168777</v>
      </c>
      <c r="J182" s="8">
        <f ca="1">IF(Tilgung[[#This Row],[End-
saldo]]&gt;0,LetzteZeile-ROW(),0)</f>
        <v>181</v>
      </c>
    </row>
    <row r="183" spans="2:10" ht="15" customHeight="1" x14ac:dyDescent="0.35">
      <c r="B183" s="8">
        <f>ROWS($B$4:B183)</f>
        <v>180</v>
      </c>
      <c r="C183" s="9">
        <f ca="1">IF(EingegebeneWerte,IF(Tilgung[[#This Row],[Nr.]]&lt;=DauerDerHypothek,IF(ROW()-ROW(Tilgung[[#Headers],[Zahlung
Datum]])=1,DarlehenStart,IF(I182&gt;0,EDATE(C182,1),"")),""),"")</f>
        <v>49865</v>
      </c>
      <c r="D183" s="7">
        <f ca="1">IF(ROW()-ROW(Tilgung[[#Headers],[Anfangs-
saldo]])=1,DarlehensBetrag,IF(Tilgung[[#This Row],[Zahlung
Datum]]="",0,INDEX(Tilgung[], ROW()-4,8)))</f>
        <v>136273.65361168777</v>
      </c>
      <c r="E183" s="7">
        <f ca="1">IF(EingegebeneWerte,IF(ROW()-ROW(Tilgung[[#Headers],[Zins]])=1,-IPMT(ZinsSatz/12,1,DauerDerHypothek
-ROWS($C$4:C183)+1,Tilgung[[#This Row],[Anfangs-
saldo]]),IFERROR(-IPMT(ZinsSatz/12,1,Tilgung[[#This Row],[Anz.
verbleibend]],D184),0)),0)</f>
        <v>565.69923856546745</v>
      </c>
      <c r="F183" s="7">
        <f ca="1">IFERROR(IF(AND(EingegebeneWerte,Tilgung[[#This Row],[Zahlung
Datum]]
&lt;&gt;""),-PPMT(ZinsSatz/12,1,DauerDerHypothek-ROWS($C$4:C183)+1,Tilgung[[#This Row],[Anfangs-
saldo]]),""),0)</f>
        <v>505.83635597557998</v>
      </c>
      <c r="G183" s="7">
        <f ca="1">IF(Tilgung[[#This Row],[Zahlung
Datum]]="",0,GrundsteuerBetrag)</f>
        <v>375</v>
      </c>
      <c r="H183" s="7">
        <f ca="1">IF(Tilgung[[#This Row],[Zahlung
Datum]]="",0,Tilgung[[#This Row],[Zins]]+Tilgung[[#This Row],[Kapital]]+Tilgung[[#This Row],[Grundbesitz
Steuer]])</f>
        <v>1446.5355945410474</v>
      </c>
      <c r="I183" s="7">
        <f ca="1">IF(Tilgung[[#This Row],[Zahlung
Datum]]="",0,Tilgung[[#This Row],[Anfangs-
saldo]]-Tilgung[[#This Row],[Kapital]])</f>
        <v>135767.8172557122</v>
      </c>
      <c r="J183" s="8">
        <f ca="1">IF(Tilgung[[#This Row],[End-
saldo]]&gt;0,LetzteZeile-ROW(),0)</f>
        <v>180</v>
      </c>
    </row>
    <row r="184" spans="2:10" ht="15" customHeight="1" x14ac:dyDescent="0.35">
      <c r="B184" s="8">
        <f>ROWS($B$4:B184)</f>
        <v>181</v>
      </c>
      <c r="C184" s="9">
        <f ca="1">IF(EingegebeneWerte,IF(Tilgung[[#This Row],[Nr.]]&lt;=DauerDerHypothek,IF(ROW()-ROW(Tilgung[[#Headers],[Zahlung
Datum]])=1,DarlehenStart,IF(I183&gt;0,EDATE(C183,1),"")),""),"")</f>
        <v>49896</v>
      </c>
      <c r="D184" s="7">
        <f ca="1">IF(ROW()-ROW(Tilgung[[#Headers],[Anfangs-
saldo]])=1,DarlehensBetrag,IF(Tilgung[[#This Row],[Zahlung
Datum]]="",0,INDEX(Tilgung[], ROW()-4,8)))</f>
        <v>135767.8172557122</v>
      </c>
      <c r="E184" s="7">
        <f ca="1">IF(EingegebeneWerte,IF(ROW()-ROW(Tilgung[[#Headers],[Zins]])=1,-IPMT(ZinsSatz/12,1,DauerDerHypothek
-ROWS($C$4:C184)+1,Tilgung[[#This Row],[Anfangs-
saldo]]),IFERROR(-IPMT(ZinsSatz/12,1,Tilgung[[#This Row],[Anz.
verbleibend]],D185),0)),0)</f>
        <v>563.58280520105586</v>
      </c>
      <c r="F184" s="7">
        <f ca="1">IFERROR(IF(AND(EingegebeneWerte,Tilgung[[#This Row],[Zahlung
Datum]]
&lt;&gt;""),-PPMT(ZinsSatz/12,1,DauerDerHypothek-ROWS($C$4:C184)+1,Tilgung[[#This Row],[Anfangs-
saldo]]),""),0)</f>
        <v>507.94400745881165</v>
      </c>
      <c r="G184" s="7">
        <f ca="1">IF(Tilgung[[#This Row],[Zahlung
Datum]]="",0,GrundsteuerBetrag)</f>
        <v>375</v>
      </c>
      <c r="H184" s="7">
        <f ca="1">IF(Tilgung[[#This Row],[Zahlung
Datum]]="",0,Tilgung[[#This Row],[Zins]]+Tilgung[[#This Row],[Kapital]]+Tilgung[[#This Row],[Grundbesitz
Steuer]])</f>
        <v>1446.5268126598676</v>
      </c>
      <c r="I184" s="7">
        <f ca="1">IF(Tilgung[[#This Row],[Zahlung
Datum]]="",0,Tilgung[[#This Row],[Anfangs-
saldo]]-Tilgung[[#This Row],[Kapital]])</f>
        <v>135259.8732482534</v>
      </c>
      <c r="J184" s="8">
        <f ca="1">IF(Tilgung[[#This Row],[End-
saldo]]&gt;0,LetzteZeile-ROW(),0)</f>
        <v>179</v>
      </c>
    </row>
    <row r="185" spans="2:10" ht="15" customHeight="1" x14ac:dyDescent="0.35">
      <c r="B185" s="8">
        <f>ROWS($B$4:B185)</f>
        <v>182</v>
      </c>
      <c r="C185" s="9">
        <f ca="1">IF(EingegebeneWerte,IF(Tilgung[[#This Row],[Nr.]]&lt;=DauerDerHypothek,IF(ROW()-ROW(Tilgung[[#Headers],[Zahlung
Datum]])=1,DarlehenStart,IF(I184&gt;0,EDATE(C184,1),"")),""),"")</f>
        <v>49927</v>
      </c>
      <c r="D185" s="7">
        <f ca="1">IF(ROW()-ROW(Tilgung[[#Headers],[Anfangs-
saldo]])=1,DarlehensBetrag,IF(Tilgung[[#This Row],[Zahlung
Datum]]="",0,INDEX(Tilgung[], ROW()-4,8)))</f>
        <v>135259.8732482534</v>
      </c>
      <c r="E185" s="7">
        <f ca="1">IF(EingegebeneWerte,IF(ROW()-ROW(Tilgung[[#Headers],[Zins]])=1,-IPMT(ZinsSatz/12,1,DauerDerHypothek
-ROWS($C$4:C185)+1,Tilgung[[#This Row],[Anfangs-
saldo]]),IFERROR(-IPMT(ZinsSatz/12,1,Tilgung[[#This Row],[Anz.
verbleibend]],D186),0)),0)</f>
        <v>561.45755336429238</v>
      </c>
      <c r="F185" s="7">
        <f ca="1">IFERROR(IF(AND(EingegebeneWerte,Tilgung[[#This Row],[Zahlung
Datum]]
&lt;&gt;""),-PPMT(ZinsSatz/12,1,DauerDerHypothek-ROWS($C$4:C185)+1,Tilgung[[#This Row],[Anfangs-
saldo]]),""),0)</f>
        <v>510.06044082322342</v>
      </c>
      <c r="G185" s="7">
        <f ca="1">IF(Tilgung[[#This Row],[Zahlung
Datum]]="",0,GrundsteuerBetrag)</f>
        <v>375</v>
      </c>
      <c r="H185" s="7">
        <f ca="1">IF(Tilgung[[#This Row],[Zahlung
Datum]]="",0,Tilgung[[#This Row],[Zins]]+Tilgung[[#This Row],[Kapital]]+Tilgung[[#This Row],[Grundbesitz
Steuer]])</f>
        <v>1446.5179941875158</v>
      </c>
      <c r="I185" s="7">
        <f ca="1">IF(Tilgung[[#This Row],[Zahlung
Datum]]="",0,Tilgung[[#This Row],[Anfangs-
saldo]]-Tilgung[[#This Row],[Kapital]])</f>
        <v>134749.81280743016</v>
      </c>
      <c r="J185" s="8">
        <f ca="1">IF(Tilgung[[#This Row],[End-
saldo]]&gt;0,LetzteZeile-ROW(),0)</f>
        <v>178</v>
      </c>
    </row>
    <row r="186" spans="2:10" ht="15" customHeight="1" x14ac:dyDescent="0.35">
      <c r="B186" s="8">
        <f>ROWS($B$4:B186)</f>
        <v>183</v>
      </c>
      <c r="C186" s="9">
        <f ca="1">IF(EingegebeneWerte,IF(Tilgung[[#This Row],[Nr.]]&lt;=DauerDerHypothek,IF(ROW()-ROW(Tilgung[[#Headers],[Zahlung
Datum]])=1,DarlehenStart,IF(I185&gt;0,EDATE(C185,1),"")),""),"")</f>
        <v>49957</v>
      </c>
      <c r="D186" s="7">
        <f ca="1">IF(ROW()-ROW(Tilgung[[#Headers],[Anfangs-
saldo]])=1,DarlehensBetrag,IF(Tilgung[[#This Row],[Zahlung
Datum]]="",0,INDEX(Tilgung[], ROW()-4,8)))</f>
        <v>134749.81280743016</v>
      </c>
      <c r="E186" s="7">
        <f ca="1">IF(EingegebeneWerte,IF(ROW()-ROW(Tilgung[[#Headers],[Zins]])=1,-IPMT(ZinsSatz/12,1,DauerDerHypothek
-ROWS($C$4:C186)+1,Tilgung[[#This Row],[Anfangs-
saldo]]),IFERROR(-IPMT(ZinsSatz/12,1,Tilgung[[#This Row],[Anz.
verbleibend]],D187),0)),0)</f>
        <v>559.3234463115424</v>
      </c>
      <c r="F186" s="7">
        <f ca="1">IFERROR(IF(AND(EingegebeneWerte,Tilgung[[#This Row],[Zahlung
Datum]]
&lt;&gt;""),-PPMT(ZinsSatz/12,1,DauerDerHypothek-ROWS($C$4:C186)+1,Tilgung[[#This Row],[Anfangs-
saldo]]),""),0)</f>
        <v>512.18569265998667</v>
      </c>
      <c r="G186" s="7">
        <f ca="1">IF(Tilgung[[#This Row],[Zahlung
Datum]]="",0,GrundsteuerBetrag)</f>
        <v>375</v>
      </c>
      <c r="H186" s="7">
        <f ca="1">IF(Tilgung[[#This Row],[Zahlung
Datum]]="",0,Tilgung[[#This Row],[Zins]]+Tilgung[[#This Row],[Kapital]]+Tilgung[[#This Row],[Grundbesitz
Steuer]])</f>
        <v>1446.509138971529</v>
      </c>
      <c r="I186" s="7">
        <f ca="1">IF(Tilgung[[#This Row],[Zahlung
Datum]]="",0,Tilgung[[#This Row],[Anfangs-
saldo]]-Tilgung[[#This Row],[Kapital]])</f>
        <v>134237.62711477018</v>
      </c>
      <c r="J186" s="8">
        <f ca="1">IF(Tilgung[[#This Row],[End-
saldo]]&gt;0,LetzteZeile-ROW(),0)</f>
        <v>177</v>
      </c>
    </row>
    <row r="187" spans="2:10" ht="15" customHeight="1" x14ac:dyDescent="0.35">
      <c r="B187" s="8">
        <f>ROWS($B$4:B187)</f>
        <v>184</v>
      </c>
      <c r="C187" s="9">
        <f ca="1">IF(EingegebeneWerte,IF(Tilgung[[#This Row],[Nr.]]&lt;=DauerDerHypothek,IF(ROW()-ROW(Tilgung[[#Headers],[Zahlung
Datum]])=1,DarlehenStart,IF(I186&gt;0,EDATE(C186,1),"")),""),"")</f>
        <v>49988</v>
      </c>
      <c r="D187" s="7">
        <f ca="1">IF(ROW()-ROW(Tilgung[[#Headers],[Anfangs-
saldo]])=1,DarlehensBetrag,IF(Tilgung[[#This Row],[Zahlung
Datum]]="",0,INDEX(Tilgung[], ROW()-4,8)))</f>
        <v>134237.62711477018</v>
      </c>
      <c r="E187" s="7">
        <f ca="1">IF(EingegebeneWerte,IF(ROW()-ROW(Tilgung[[#Headers],[Zins]])=1,-IPMT(ZinsSatz/12,1,DauerDerHypothek
-ROWS($C$4:C187)+1,Tilgung[[#This Row],[Anfangs-
saldo]]),IFERROR(-IPMT(ZinsSatz/12,1,Tilgung[[#This Row],[Anz.
verbleibend]],D188),0)),0)</f>
        <v>557.18044714607265</v>
      </c>
      <c r="F187" s="7">
        <f ca="1">IFERROR(IF(AND(EingegebeneWerte,Tilgung[[#This Row],[Zahlung
Datum]]
&lt;&gt;""),-PPMT(ZinsSatz/12,1,DauerDerHypothek-ROWS($C$4:C187)+1,Tilgung[[#This Row],[Anfangs-
saldo]]),""),0)</f>
        <v>514.31979971273654</v>
      </c>
      <c r="G187" s="7">
        <f ca="1">IF(Tilgung[[#This Row],[Zahlung
Datum]]="",0,GrundsteuerBetrag)</f>
        <v>375</v>
      </c>
      <c r="H187" s="7">
        <f ca="1">IF(Tilgung[[#This Row],[Zahlung
Datum]]="",0,Tilgung[[#This Row],[Zins]]+Tilgung[[#This Row],[Kapital]]+Tilgung[[#This Row],[Grundbesitz
Steuer]])</f>
        <v>1446.5002468588091</v>
      </c>
      <c r="I187" s="7">
        <f ca="1">IF(Tilgung[[#This Row],[Zahlung
Datum]]="",0,Tilgung[[#This Row],[Anfangs-
saldo]]-Tilgung[[#This Row],[Kapital]])</f>
        <v>133723.30731505743</v>
      </c>
      <c r="J187" s="8">
        <f ca="1">IF(Tilgung[[#This Row],[End-
saldo]]&gt;0,LetzteZeile-ROW(),0)</f>
        <v>176</v>
      </c>
    </row>
    <row r="188" spans="2:10" ht="15" customHeight="1" x14ac:dyDescent="0.35">
      <c r="B188" s="8">
        <f>ROWS($B$4:B188)</f>
        <v>185</v>
      </c>
      <c r="C188" s="9">
        <f ca="1">IF(EingegebeneWerte,IF(Tilgung[[#This Row],[Nr.]]&lt;=DauerDerHypothek,IF(ROW()-ROW(Tilgung[[#Headers],[Zahlung
Datum]])=1,DarlehenStart,IF(I187&gt;0,EDATE(C187,1),"")),""),"")</f>
        <v>50018</v>
      </c>
      <c r="D188" s="7">
        <f ca="1">IF(ROW()-ROW(Tilgung[[#Headers],[Anfangs-
saldo]])=1,DarlehensBetrag,IF(Tilgung[[#This Row],[Zahlung
Datum]]="",0,INDEX(Tilgung[], ROW()-4,8)))</f>
        <v>133723.30731505743</v>
      </c>
      <c r="E188" s="7">
        <f ca="1">IF(EingegebeneWerte,IF(ROW()-ROW(Tilgung[[#Headers],[Zins]])=1,-IPMT(ZinsSatz/12,1,DauerDerHypothek
-ROWS($C$4:C188)+1,Tilgung[[#This Row],[Anfangs-
saldo]]),IFERROR(-IPMT(ZinsSatz/12,1,Tilgung[[#This Row],[Anz.
verbleibend]],D189),0)),0)</f>
        <v>555.02851881741344</v>
      </c>
      <c r="F188" s="7">
        <f ca="1">IFERROR(IF(AND(EingegebeneWerte,Tilgung[[#This Row],[Zahlung
Datum]]
&lt;&gt;""),-PPMT(ZinsSatz/12,1,DauerDerHypothek-ROWS($C$4:C188)+1,Tilgung[[#This Row],[Anfangs-
saldo]]),""),0)</f>
        <v>516.4627988782064</v>
      </c>
      <c r="G188" s="7">
        <f ca="1">IF(Tilgung[[#This Row],[Zahlung
Datum]]="",0,GrundsteuerBetrag)</f>
        <v>375</v>
      </c>
      <c r="H188" s="7">
        <f ca="1">IF(Tilgung[[#This Row],[Zahlung
Datum]]="",0,Tilgung[[#This Row],[Zins]]+Tilgung[[#This Row],[Kapital]]+Tilgung[[#This Row],[Grundbesitz
Steuer]])</f>
        <v>1446.4913176956197</v>
      </c>
      <c r="I188" s="7">
        <f ca="1">IF(Tilgung[[#This Row],[Zahlung
Datum]]="",0,Tilgung[[#This Row],[Anfangs-
saldo]]-Tilgung[[#This Row],[Kapital]])</f>
        <v>133206.84451617923</v>
      </c>
      <c r="J188" s="8">
        <f ca="1">IF(Tilgung[[#This Row],[End-
saldo]]&gt;0,LetzteZeile-ROW(),0)</f>
        <v>175</v>
      </c>
    </row>
    <row r="189" spans="2:10" ht="15" customHeight="1" x14ac:dyDescent="0.35">
      <c r="B189" s="8">
        <f>ROWS($B$4:B189)</f>
        <v>186</v>
      </c>
      <c r="C189" s="9">
        <f ca="1">IF(EingegebeneWerte,IF(Tilgung[[#This Row],[Nr.]]&lt;=DauerDerHypothek,IF(ROW()-ROW(Tilgung[[#Headers],[Zahlung
Datum]])=1,DarlehenStart,IF(I188&gt;0,EDATE(C188,1),"")),""),"")</f>
        <v>50049</v>
      </c>
      <c r="D189" s="7">
        <f ca="1">IF(ROW()-ROW(Tilgung[[#Headers],[Anfangs-
saldo]])=1,DarlehensBetrag,IF(Tilgung[[#This Row],[Zahlung
Datum]]="",0,INDEX(Tilgung[], ROW()-4,8)))</f>
        <v>133206.84451617923</v>
      </c>
      <c r="E189" s="7">
        <f ca="1">IF(EingegebeneWerte,IF(ROW()-ROW(Tilgung[[#Headers],[Zins]])=1,-IPMT(ZinsSatz/12,1,DauerDerHypothek
-ROWS($C$4:C189)+1,Tilgung[[#This Row],[Anfangs-
saldo]]),IFERROR(-IPMT(ZinsSatz/12,1,Tilgung[[#This Row],[Anz.
verbleibend]],D190),0)),0)</f>
        <v>552.86762412071812</v>
      </c>
      <c r="F189" s="7">
        <f ca="1">IFERROR(IF(AND(EingegebeneWerte,Tilgung[[#This Row],[Zahlung
Datum]]
&lt;&gt;""),-PPMT(ZinsSatz/12,1,DauerDerHypothek-ROWS($C$4:C189)+1,Tilgung[[#This Row],[Anfangs-
saldo]]),""),0)</f>
        <v>518.6147272068655</v>
      </c>
      <c r="G189" s="7">
        <f ca="1">IF(Tilgung[[#This Row],[Zahlung
Datum]]="",0,GrundsteuerBetrag)</f>
        <v>375</v>
      </c>
      <c r="H189" s="7">
        <f ca="1">IF(Tilgung[[#This Row],[Zahlung
Datum]]="",0,Tilgung[[#This Row],[Zins]]+Tilgung[[#This Row],[Kapital]]+Tilgung[[#This Row],[Grundbesitz
Steuer]])</f>
        <v>1446.4823513275837</v>
      </c>
      <c r="I189" s="7">
        <f ca="1">IF(Tilgung[[#This Row],[Zahlung
Datum]]="",0,Tilgung[[#This Row],[Anfangs-
saldo]]-Tilgung[[#This Row],[Kapital]])</f>
        <v>132688.22978897236</v>
      </c>
      <c r="J189" s="8">
        <f ca="1">IF(Tilgung[[#This Row],[End-
saldo]]&gt;0,LetzteZeile-ROW(),0)</f>
        <v>174</v>
      </c>
    </row>
    <row r="190" spans="2:10" ht="15" customHeight="1" x14ac:dyDescent="0.35">
      <c r="B190" s="8">
        <f>ROWS($B$4:B190)</f>
        <v>187</v>
      </c>
      <c r="C190" s="9">
        <f ca="1">IF(EingegebeneWerte,IF(Tilgung[[#This Row],[Nr.]]&lt;=DauerDerHypothek,IF(ROW()-ROW(Tilgung[[#Headers],[Zahlung
Datum]])=1,DarlehenStart,IF(I189&gt;0,EDATE(C189,1),"")),""),"")</f>
        <v>50080</v>
      </c>
      <c r="D190" s="7">
        <f ca="1">IF(ROW()-ROW(Tilgung[[#Headers],[Anfangs-
saldo]])=1,DarlehensBetrag,IF(Tilgung[[#This Row],[Zahlung
Datum]]="",0,INDEX(Tilgung[], ROW()-4,8)))</f>
        <v>132688.22978897236</v>
      </c>
      <c r="E190" s="7">
        <f ca="1">IF(EingegebeneWerte,IF(ROW()-ROW(Tilgung[[#Headers],[Zins]])=1,-IPMT(ZinsSatz/12,1,DauerDerHypothek
-ROWS($C$4:C190)+1,Tilgung[[#This Row],[Anfangs-
saldo]]),IFERROR(-IPMT(ZinsSatz/12,1,Tilgung[[#This Row],[Anz.
verbleibend]],D191),0)),0)</f>
        <v>550.69772569611996</v>
      </c>
      <c r="F190" s="7">
        <f ca="1">IFERROR(IF(AND(EingegebeneWerte,Tilgung[[#This Row],[Zahlung
Datum]]
&lt;&gt;""),-PPMT(ZinsSatz/12,1,DauerDerHypothek-ROWS($C$4:C190)+1,Tilgung[[#This Row],[Anfangs-
saldo]]),""),0)</f>
        <v>520.77562190356082</v>
      </c>
      <c r="G190" s="7">
        <f ca="1">IF(Tilgung[[#This Row],[Zahlung
Datum]]="",0,GrundsteuerBetrag)</f>
        <v>375</v>
      </c>
      <c r="H190" s="7">
        <f ca="1">IF(Tilgung[[#This Row],[Zahlung
Datum]]="",0,Tilgung[[#This Row],[Zins]]+Tilgung[[#This Row],[Kapital]]+Tilgung[[#This Row],[Grundbesitz
Steuer]])</f>
        <v>1446.4733475996809</v>
      </c>
      <c r="I190" s="7">
        <f ca="1">IF(Tilgung[[#This Row],[Zahlung
Datum]]="",0,Tilgung[[#This Row],[Anfangs-
saldo]]-Tilgung[[#This Row],[Kapital]])</f>
        <v>132167.45416706879</v>
      </c>
      <c r="J190" s="8">
        <f ca="1">IF(Tilgung[[#This Row],[End-
saldo]]&gt;0,LetzteZeile-ROW(),0)</f>
        <v>173</v>
      </c>
    </row>
    <row r="191" spans="2:10" ht="15" customHeight="1" x14ac:dyDescent="0.35">
      <c r="B191" s="8">
        <f>ROWS($B$4:B191)</f>
        <v>188</v>
      </c>
      <c r="C191" s="9">
        <f ca="1">IF(EingegebeneWerte,IF(Tilgung[[#This Row],[Nr.]]&lt;=DauerDerHypothek,IF(ROW()-ROW(Tilgung[[#Headers],[Zahlung
Datum]])=1,DarlehenStart,IF(I190&gt;0,EDATE(C190,1),"")),""),"")</f>
        <v>50108</v>
      </c>
      <c r="D191" s="7">
        <f ca="1">IF(ROW()-ROW(Tilgung[[#Headers],[Anfangs-
saldo]])=1,DarlehensBetrag,IF(Tilgung[[#This Row],[Zahlung
Datum]]="",0,INDEX(Tilgung[], ROW()-4,8)))</f>
        <v>132167.45416706879</v>
      </c>
      <c r="E191" s="7">
        <f ca="1">IF(EingegebeneWerte,IF(ROW()-ROW(Tilgung[[#Headers],[Zins]])=1,-IPMT(ZinsSatz/12,1,DauerDerHypothek
-ROWS($C$4:C191)+1,Tilgung[[#This Row],[Anfangs-
saldo]]),IFERROR(-IPMT(ZinsSatz/12,1,Tilgung[[#This Row],[Anz.
verbleibend]],D192),0)),0)</f>
        <v>548.51878602808597</v>
      </c>
      <c r="F191" s="7">
        <f ca="1">IFERROR(IF(AND(EingegebeneWerte,Tilgung[[#This Row],[Zahlung
Datum]]
&lt;&gt;""),-PPMT(ZinsSatz/12,1,DauerDerHypothek-ROWS($C$4:C191)+1,Tilgung[[#This Row],[Anfangs-
saldo]]),""),0)</f>
        <v>522.94552032815886</v>
      </c>
      <c r="G191" s="7">
        <f ca="1">IF(Tilgung[[#This Row],[Zahlung
Datum]]="",0,GrundsteuerBetrag)</f>
        <v>375</v>
      </c>
      <c r="H191" s="7">
        <f ca="1">IF(Tilgung[[#This Row],[Zahlung
Datum]]="",0,Tilgung[[#This Row],[Zins]]+Tilgung[[#This Row],[Kapital]]+Tilgung[[#This Row],[Grundbesitz
Steuer]])</f>
        <v>1446.4643063562448</v>
      </c>
      <c r="I191" s="7">
        <f ca="1">IF(Tilgung[[#This Row],[Zahlung
Datum]]="",0,Tilgung[[#This Row],[Anfangs-
saldo]]-Tilgung[[#This Row],[Kapital]])</f>
        <v>131644.50864674064</v>
      </c>
      <c r="J191" s="8">
        <f ca="1">IF(Tilgung[[#This Row],[End-
saldo]]&gt;0,LetzteZeile-ROW(),0)</f>
        <v>172</v>
      </c>
    </row>
    <row r="192" spans="2:10" ht="15" customHeight="1" x14ac:dyDescent="0.35">
      <c r="B192" s="8">
        <f>ROWS($B$4:B192)</f>
        <v>189</v>
      </c>
      <c r="C192" s="9">
        <f ca="1">IF(EingegebeneWerte,IF(Tilgung[[#This Row],[Nr.]]&lt;=DauerDerHypothek,IF(ROW()-ROW(Tilgung[[#Headers],[Zahlung
Datum]])=1,DarlehenStart,IF(I191&gt;0,EDATE(C191,1),"")),""),"")</f>
        <v>50139</v>
      </c>
      <c r="D192" s="7">
        <f ca="1">IF(ROW()-ROW(Tilgung[[#Headers],[Anfangs-
saldo]])=1,DarlehensBetrag,IF(Tilgung[[#This Row],[Zahlung
Datum]]="",0,INDEX(Tilgung[], ROW()-4,8)))</f>
        <v>131644.50864674064</v>
      </c>
      <c r="E192" s="7">
        <f ca="1">IF(EingegebeneWerte,IF(ROW()-ROW(Tilgung[[#Headers],[Zins]])=1,-IPMT(ZinsSatz/12,1,DauerDerHypothek
-ROWS($C$4:C192)+1,Tilgung[[#This Row],[Anfangs-
saldo]]),IFERROR(-IPMT(ZinsSatz/12,1,Tilgung[[#This Row],[Anz.
verbleibend]],D193),0)),0)</f>
        <v>546.33076744476853</v>
      </c>
      <c r="F192" s="7">
        <f ca="1">IFERROR(IF(AND(EingegebeneWerte,Tilgung[[#This Row],[Zahlung
Datum]]
&lt;&gt;""),-PPMT(ZinsSatz/12,1,DauerDerHypothek-ROWS($C$4:C192)+1,Tilgung[[#This Row],[Anfangs-
saldo]]),""),0)</f>
        <v>525.12445999619297</v>
      </c>
      <c r="G192" s="7">
        <f ca="1">IF(Tilgung[[#This Row],[Zahlung
Datum]]="",0,GrundsteuerBetrag)</f>
        <v>375</v>
      </c>
      <c r="H192" s="7">
        <f ca="1">IF(Tilgung[[#This Row],[Zahlung
Datum]]="",0,Tilgung[[#This Row],[Zins]]+Tilgung[[#This Row],[Kapital]]+Tilgung[[#This Row],[Grundbesitz
Steuer]])</f>
        <v>1446.4552274409616</v>
      </c>
      <c r="I192" s="7">
        <f ca="1">IF(Tilgung[[#This Row],[Zahlung
Datum]]="",0,Tilgung[[#This Row],[Anfangs-
saldo]]-Tilgung[[#This Row],[Kapital]])</f>
        <v>131119.38418674446</v>
      </c>
      <c r="J192" s="8">
        <f ca="1">IF(Tilgung[[#This Row],[End-
saldo]]&gt;0,LetzteZeile-ROW(),0)</f>
        <v>171</v>
      </c>
    </row>
    <row r="193" spans="2:10" ht="15" customHeight="1" x14ac:dyDescent="0.35">
      <c r="B193" s="8">
        <f>ROWS($B$4:B193)</f>
        <v>190</v>
      </c>
      <c r="C193" s="9">
        <f ca="1">IF(EingegebeneWerte,IF(Tilgung[[#This Row],[Nr.]]&lt;=DauerDerHypothek,IF(ROW()-ROW(Tilgung[[#Headers],[Zahlung
Datum]])=1,DarlehenStart,IF(I192&gt;0,EDATE(C192,1),"")),""),"")</f>
        <v>50169</v>
      </c>
      <c r="D193" s="7">
        <f ca="1">IF(ROW()-ROW(Tilgung[[#Headers],[Anfangs-
saldo]])=1,DarlehensBetrag,IF(Tilgung[[#This Row],[Zahlung
Datum]]="",0,INDEX(Tilgung[], ROW()-4,8)))</f>
        <v>131119.38418674446</v>
      </c>
      <c r="E193" s="7">
        <f ca="1">IF(EingegebeneWerte,IF(ROW()-ROW(Tilgung[[#Headers],[Zins]])=1,-IPMT(ZinsSatz/12,1,DauerDerHypothek
-ROWS($C$4:C193)+1,Tilgung[[#This Row],[Anfangs-
saldo]]),IFERROR(-IPMT(ZinsSatz/12,1,Tilgung[[#This Row],[Anz.
verbleibend]],D194),0)),0)</f>
        <v>544.13363211735395</v>
      </c>
      <c r="F193" s="7">
        <f ca="1">IFERROR(IF(AND(EingegebeneWerte,Tilgung[[#This Row],[Zahlung
Datum]]
&lt;&gt;""),-PPMT(ZinsSatz/12,1,DauerDerHypothek-ROWS($C$4:C193)+1,Tilgung[[#This Row],[Anfangs-
saldo]]),""),0)</f>
        <v>527.31247857951053</v>
      </c>
      <c r="G193" s="7">
        <f ca="1">IF(Tilgung[[#This Row],[Zahlung
Datum]]="",0,GrundsteuerBetrag)</f>
        <v>375</v>
      </c>
      <c r="H193" s="7">
        <f ca="1">IF(Tilgung[[#This Row],[Zahlung
Datum]]="",0,Tilgung[[#This Row],[Zins]]+Tilgung[[#This Row],[Kapital]]+Tilgung[[#This Row],[Grundbesitz
Steuer]])</f>
        <v>1446.4461106968645</v>
      </c>
      <c r="I193" s="7">
        <f ca="1">IF(Tilgung[[#This Row],[Zahlung
Datum]]="",0,Tilgung[[#This Row],[Anfangs-
saldo]]-Tilgung[[#This Row],[Kapital]])</f>
        <v>130592.07170816495</v>
      </c>
      <c r="J193" s="8">
        <f ca="1">IF(Tilgung[[#This Row],[End-
saldo]]&gt;0,LetzteZeile-ROW(),0)</f>
        <v>170</v>
      </c>
    </row>
    <row r="194" spans="2:10" ht="15" customHeight="1" x14ac:dyDescent="0.35">
      <c r="B194" s="8">
        <f>ROWS($B$4:B194)</f>
        <v>191</v>
      </c>
      <c r="C194" s="9">
        <f ca="1">IF(EingegebeneWerte,IF(Tilgung[[#This Row],[Nr.]]&lt;=DauerDerHypothek,IF(ROW()-ROW(Tilgung[[#Headers],[Zahlung
Datum]])=1,DarlehenStart,IF(I193&gt;0,EDATE(C193,1),"")),""),"")</f>
        <v>50200</v>
      </c>
      <c r="D194" s="7">
        <f ca="1">IF(ROW()-ROW(Tilgung[[#Headers],[Anfangs-
saldo]])=1,DarlehensBetrag,IF(Tilgung[[#This Row],[Zahlung
Datum]]="",0,INDEX(Tilgung[], ROW()-4,8)))</f>
        <v>130592.07170816495</v>
      </c>
      <c r="E194" s="7">
        <f ca="1">IF(EingegebeneWerte,IF(ROW()-ROW(Tilgung[[#Headers],[Zins]])=1,-IPMT(ZinsSatz/12,1,DauerDerHypothek
-ROWS($C$4:C194)+1,Tilgung[[#This Row],[Anfangs-
saldo]]),IFERROR(-IPMT(ZinsSatz/12,1,Tilgung[[#This Row],[Anz.
verbleibend]],D195),0)),0)</f>
        <v>541.92734205940849</v>
      </c>
      <c r="F194" s="7">
        <f ca="1">IFERROR(IF(AND(EingegebeneWerte,Tilgung[[#This Row],[Zahlung
Datum]]
&lt;&gt;""),-PPMT(ZinsSatz/12,1,DauerDerHypothek-ROWS($C$4:C194)+1,Tilgung[[#This Row],[Anfangs-
saldo]]),""),0)</f>
        <v>529.50961390692521</v>
      </c>
      <c r="G194" s="7">
        <f ca="1">IF(Tilgung[[#This Row],[Zahlung
Datum]]="",0,GrundsteuerBetrag)</f>
        <v>375</v>
      </c>
      <c r="H194" s="7">
        <f ca="1">IF(Tilgung[[#This Row],[Zahlung
Datum]]="",0,Tilgung[[#This Row],[Zins]]+Tilgung[[#This Row],[Kapital]]+Tilgung[[#This Row],[Grundbesitz
Steuer]])</f>
        <v>1446.4369559663337</v>
      </c>
      <c r="I194" s="7">
        <f ca="1">IF(Tilgung[[#This Row],[Zahlung
Datum]]="",0,Tilgung[[#This Row],[Anfangs-
saldo]]-Tilgung[[#This Row],[Kapital]])</f>
        <v>130062.56209425803</v>
      </c>
      <c r="J194" s="8">
        <f ca="1">IF(Tilgung[[#This Row],[End-
saldo]]&gt;0,LetzteZeile-ROW(),0)</f>
        <v>169</v>
      </c>
    </row>
    <row r="195" spans="2:10" ht="15" customHeight="1" x14ac:dyDescent="0.35">
      <c r="B195" s="8">
        <f>ROWS($B$4:B195)</f>
        <v>192</v>
      </c>
      <c r="C195" s="9">
        <f ca="1">IF(EingegebeneWerte,IF(Tilgung[[#This Row],[Nr.]]&lt;=DauerDerHypothek,IF(ROW()-ROW(Tilgung[[#Headers],[Zahlung
Datum]])=1,DarlehenStart,IF(I194&gt;0,EDATE(C194,1),"")),""),"")</f>
        <v>50230</v>
      </c>
      <c r="D195" s="7">
        <f ca="1">IF(ROW()-ROW(Tilgung[[#Headers],[Anfangs-
saldo]])=1,DarlehensBetrag,IF(Tilgung[[#This Row],[Zahlung
Datum]]="",0,INDEX(Tilgung[], ROW()-4,8)))</f>
        <v>130062.56209425803</v>
      </c>
      <c r="E195" s="7">
        <f ca="1">IF(EingegebeneWerte,IF(ROW()-ROW(Tilgung[[#Headers],[Zins]])=1,-IPMT(ZinsSatz/12,1,DauerDerHypothek
-ROWS($C$4:C195)+1,Tilgung[[#This Row],[Anfangs-
saldo]]),IFERROR(-IPMT(ZinsSatz/12,1,Tilgung[[#This Row],[Anz.
verbleibend]],D196),0)),0)</f>
        <v>539.7118591262215</v>
      </c>
      <c r="F195" s="7">
        <f ca="1">IFERROR(IF(AND(EingegebeneWerte,Tilgung[[#This Row],[Zahlung
Datum]]
&lt;&gt;""),-PPMT(ZinsSatz/12,1,DauerDerHypothek-ROWS($C$4:C195)+1,Tilgung[[#This Row],[Anfangs-
saldo]]),""),0)</f>
        <v>531.71590396487079</v>
      </c>
      <c r="G195" s="7">
        <f ca="1">IF(Tilgung[[#This Row],[Zahlung
Datum]]="",0,GrundsteuerBetrag)</f>
        <v>375</v>
      </c>
      <c r="H195" s="7">
        <f ca="1">IF(Tilgung[[#This Row],[Zahlung
Datum]]="",0,Tilgung[[#This Row],[Zins]]+Tilgung[[#This Row],[Kapital]]+Tilgung[[#This Row],[Grundbesitz
Steuer]])</f>
        <v>1446.4277630910924</v>
      </c>
      <c r="I195" s="7">
        <f ca="1">IF(Tilgung[[#This Row],[Zahlung
Datum]]="",0,Tilgung[[#This Row],[Anfangs-
saldo]]-Tilgung[[#This Row],[Kapital]])</f>
        <v>129530.84619029316</v>
      </c>
      <c r="J195" s="8">
        <f ca="1">IF(Tilgung[[#This Row],[End-
saldo]]&gt;0,LetzteZeile-ROW(),0)</f>
        <v>168</v>
      </c>
    </row>
    <row r="196" spans="2:10" ht="15" customHeight="1" x14ac:dyDescent="0.35">
      <c r="B196" s="8">
        <f>ROWS($B$4:B196)</f>
        <v>193</v>
      </c>
      <c r="C196" s="9">
        <f ca="1">IF(EingegebeneWerte,IF(Tilgung[[#This Row],[Nr.]]&lt;=DauerDerHypothek,IF(ROW()-ROW(Tilgung[[#Headers],[Zahlung
Datum]])=1,DarlehenStart,IF(I195&gt;0,EDATE(C195,1),"")),""),"")</f>
        <v>50261</v>
      </c>
      <c r="D196" s="7">
        <f ca="1">IF(ROW()-ROW(Tilgung[[#Headers],[Anfangs-
saldo]])=1,DarlehensBetrag,IF(Tilgung[[#This Row],[Zahlung
Datum]]="",0,INDEX(Tilgung[], ROW()-4,8)))</f>
        <v>129530.84619029316</v>
      </c>
      <c r="E196" s="7">
        <f ca="1">IF(EingegebeneWerte,IF(ROW()-ROW(Tilgung[[#Headers],[Zins]])=1,-IPMT(ZinsSatz/12,1,DauerDerHypothek
-ROWS($C$4:C196)+1,Tilgung[[#This Row],[Anfangs-
saldo]]),IFERROR(-IPMT(ZinsSatz/12,1,Tilgung[[#This Row],[Anz.
verbleibend]],D197),0)),0)</f>
        <v>537.48714501414622</v>
      </c>
      <c r="F196" s="7">
        <f ca="1">IFERROR(IF(AND(EingegebeneWerte,Tilgung[[#This Row],[Zahlung
Datum]]
&lt;&gt;""),-PPMT(ZinsSatz/12,1,DauerDerHypothek-ROWS($C$4:C196)+1,Tilgung[[#This Row],[Anfangs-
saldo]]),""),0)</f>
        <v>533.93138689805767</v>
      </c>
      <c r="G196" s="7">
        <f ca="1">IF(Tilgung[[#This Row],[Zahlung
Datum]]="",0,GrundsteuerBetrag)</f>
        <v>375</v>
      </c>
      <c r="H196" s="7">
        <f ca="1">IF(Tilgung[[#This Row],[Zahlung
Datum]]="",0,Tilgung[[#This Row],[Zins]]+Tilgung[[#This Row],[Kapital]]+Tilgung[[#This Row],[Grundbesitz
Steuer]])</f>
        <v>1446.4185319122039</v>
      </c>
      <c r="I196" s="7">
        <f ca="1">IF(Tilgung[[#This Row],[Zahlung
Datum]]="",0,Tilgung[[#This Row],[Anfangs-
saldo]]-Tilgung[[#This Row],[Kapital]])</f>
        <v>128996.91480339511</v>
      </c>
      <c r="J196" s="8">
        <f ca="1">IF(Tilgung[[#This Row],[End-
saldo]]&gt;0,LetzteZeile-ROW(),0)</f>
        <v>167</v>
      </c>
    </row>
    <row r="197" spans="2:10" ht="15" customHeight="1" x14ac:dyDescent="0.35">
      <c r="B197" s="8">
        <f>ROWS($B$4:B197)</f>
        <v>194</v>
      </c>
      <c r="C197" s="9">
        <f ca="1">IF(EingegebeneWerte,IF(Tilgung[[#This Row],[Nr.]]&lt;=DauerDerHypothek,IF(ROW()-ROW(Tilgung[[#Headers],[Zahlung
Datum]])=1,DarlehenStart,IF(I196&gt;0,EDATE(C196,1),"")),""),"")</f>
        <v>50292</v>
      </c>
      <c r="D197" s="7">
        <f ca="1">IF(ROW()-ROW(Tilgung[[#Headers],[Anfangs-
saldo]])=1,DarlehensBetrag,IF(Tilgung[[#This Row],[Zahlung
Datum]]="",0,INDEX(Tilgung[], ROW()-4,8)))</f>
        <v>128996.91480339511</v>
      </c>
      <c r="E197" s="7">
        <f ca="1">IF(EingegebeneWerte,IF(ROW()-ROW(Tilgung[[#Headers],[Zins]])=1,-IPMT(ZinsSatz/12,1,DauerDerHypothek
-ROWS($C$4:C197)+1,Tilgung[[#This Row],[Anfangs-
saldo]]),IFERROR(-IPMT(ZinsSatz/12,1,Tilgung[[#This Row],[Anz.
verbleibend]],D198),0)),0)</f>
        <v>535.25316125993743</v>
      </c>
      <c r="F197" s="7">
        <f ca="1">IFERROR(IF(AND(EingegebeneWerte,Tilgung[[#This Row],[Zahlung
Datum]]
&lt;&gt;""),-PPMT(ZinsSatz/12,1,DauerDerHypothek-ROWS($C$4:C197)+1,Tilgung[[#This Row],[Anfangs-
saldo]]),""),0)</f>
        <v>536.15610101013294</v>
      </c>
      <c r="G197" s="7">
        <f ca="1">IF(Tilgung[[#This Row],[Zahlung
Datum]]="",0,GrundsteuerBetrag)</f>
        <v>375</v>
      </c>
      <c r="H197" s="7">
        <f ca="1">IF(Tilgung[[#This Row],[Zahlung
Datum]]="",0,Tilgung[[#This Row],[Zins]]+Tilgung[[#This Row],[Kapital]]+Tilgung[[#This Row],[Grundbesitz
Steuer]])</f>
        <v>1446.4092622700705</v>
      </c>
      <c r="I197" s="7">
        <f ca="1">IF(Tilgung[[#This Row],[Zahlung
Datum]]="",0,Tilgung[[#This Row],[Anfangs-
saldo]]-Tilgung[[#This Row],[Kapital]])</f>
        <v>128460.75870238498</v>
      </c>
      <c r="J197" s="8">
        <f ca="1">IF(Tilgung[[#This Row],[End-
saldo]]&gt;0,LetzteZeile-ROW(),0)</f>
        <v>166</v>
      </c>
    </row>
    <row r="198" spans="2:10" ht="15" customHeight="1" x14ac:dyDescent="0.35">
      <c r="B198" s="8">
        <f>ROWS($B$4:B198)</f>
        <v>195</v>
      </c>
      <c r="C198" s="9">
        <f ca="1">IF(EingegebeneWerte,IF(Tilgung[[#This Row],[Nr.]]&lt;=DauerDerHypothek,IF(ROW()-ROW(Tilgung[[#Headers],[Zahlung
Datum]])=1,DarlehenStart,IF(I197&gt;0,EDATE(C197,1),"")),""),"")</f>
        <v>50322</v>
      </c>
      <c r="D198" s="7">
        <f ca="1">IF(ROW()-ROW(Tilgung[[#Headers],[Anfangs-
saldo]])=1,DarlehensBetrag,IF(Tilgung[[#This Row],[Zahlung
Datum]]="",0,INDEX(Tilgung[], ROW()-4,8)))</f>
        <v>128460.75870238498</v>
      </c>
      <c r="E198" s="7">
        <f ca="1">IF(EingegebeneWerte,IF(ROW()-ROW(Tilgung[[#Headers],[Zins]])=1,-IPMT(ZinsSatz/12,1,DauerDerHypothek
-ROWS($C$4:C198)+1,Tilgung[[#This Row],[Anfangs-
saldo]]),IFERROR(-IPMT(ZinsSatz/12,1,Tilgung[[#This Row],[Anz.
verbleibend]],D199),0)),0)</f>
        <v>533.009869240086</v>
      </c>
      <c r="F198" s="7">
        <f ca="1">IFERROR(IF(AND(EingegebeneWerte,Tilgung[[#This Row],[Zahlung
Datum]]
&lt;&gt;""),-PPMT(ZinsSatz/12,1,DauerDerHypothek-ROWS($C$4:C198)+1,Tilgung[[#This Row],[Anfangs-
saldo]]),""),0)</f>
        <v>538.39008476434174</v>
      </c>
      <c r="G198" s="7">
        <f ca="1">IF(Tilgung[[#This Row],[Zahlung
Datum]]="",0,GrundsteuerBetrag)</f>
        <v>375</v>
      </c>
      <c r="H198" s="7">
        <f ca="1">IF(Tilgung[[#This Row],[Zahlung
Datum]]="",0,Tilgung[[#This Row],[Zins]]+Tilgung[[#This Row],[Kapital]]+Tilgung[[#This Row],[Grundbesitz
Steuer]])</f>
        <v>1446.3999540044279</v>
      </c>
      <c r="I198" s="7">
        <f ca="1">IF(Tilgung[[#This Row],[Zahlung
Datum]]="",0,Tilgung[[#This Row],[Anfangs-
saldo]]-Tilgung[[#This Row],[Kapital]])</f>
        <v>127922.36861762064</v>
      </c>
      <c r="J198" s="8">
        <f ca="1">IF(Tilgung[[#This Row],[End-
saldo]]&gt;0,LetzteZeile-ROW(),0)</f>
        <v>165</v>
      </c>
    </row>
    <row r="199" spans="2:10" ht="15" customHeight="1" x14ac:dyDescent="0.35">
      <c r="B199" s="8">
        <f>ROWS($B$4:B199)</f>
        <v>196</v>
      </c>
      <c r="C199" s="9">
        <f ca="1">IF(EingegebeneWerte,IF(Tilgung[[#This Row],[Nr.]]&lt;=DauerDerHypothek,IF(ROW()-ROW(Tilgung[[#Headers],[Zahlung
Datum]])=1,DarlehenStart,IF(I198&gt;0,EDATE(C198,1),"")),""),"")</f>
        <v>50353</v>
      </c>
      <c r="D199" s="7">
        <f ca="1">IF(ROW()-ROW(Tilgung[[#Headers],[Anfangs-
saldo]])=1,DarlehensBetrag,IF(Tilgung[[#This Row],[Zahlung
Datum]]="",0,INDEX(Tilgung[], ROW()-4,8)))</f>
        <v>127922.36861762064</v>
      </c>
      <c r="E199" s="7">
        <f ca="1">IF(EingegebeneWerte,IF(ROW()-ROW(Tilgung[[#Headers],[Zins]])=1,-IPMT(ZinsSatz/12,1,DauerDerHypothek
-ROWS($C$4:C199)+1,Tilgung[[#This Row],[Anfangs-
saldo]]),IFERROR(-IPMT(ZinsSatz/12,1,Tilgung[[#This Row],[Anz.
verbleibend]],D200),0)),0)</f>
        <v>530.75723017015184</v>
      </c>
      <c r="F199" s="7">
        <f ca="1">IFERROR(IF(AND(EingegebeneWerte,Tilgung[[#This Row],[Zahlung
Datum]]
&lt;&gt;""),-PPMT(ZinsSatz/12,1,DauerDerHypothek-ROWS($C$4:C199)+1,Tilgung[[#This Row],[Anfangs-
saldo]]),""),0)</f>
        <v>540.63337678419327</v>
      </c>
      <c r="G199" s="7">
        <f ca="1">IF(Tilgung[[#This Row],[Zahlung
Datum]]="",0,GrundsteuerBetrag)</f>
        <v>375</v>
      </c>
      <c r="H199" s="7">
        <f ca="1">IF(Tilgung[[#This Row],[Zahlung
Datum]]="",0,Tilgung[[#This Row],[Zins]]+Tilgung[[#This Row],[Kapital]]+Tilgung[[#This Row],[Grundbesitz
Steuer]])</f>
        <v>1446.390606954345</v>
      </c>
      <c r="I199" s="7">
        <f ca="1">IF(Tilgung[[#This Row],[Zahlung
Datum]]="",0,Tilgung[[#This Row],[Anfangs-
saldo]]-Tilgung[[#This Row],[Kapital]])</f>
        <v>127381.73524083645</v>
      </c>
      <c r="J199" s="8">
        <f ca="1">IF(Tilgung[[#This Row],[End-
saldo]]&gt;0,LetzteZeile-ROW(),0)</f>
        <v>164</v>
      </c>
    </row>
    <row r="200" spans="2:10" ht="15" customHeight="1" x14ac:dyDescent="0.35">
      <c r="B200" s="8">
        <f>ROWS($B$4:B200)</f>
        <v>197</v>
      </c>
      <c r="C200" s="9">
        <f ca="1">IF(EingegebeneWerte,IF(Tilgung[[#This Row],[Nr.]]&lt;=DauerDerHypothek,IF(ROW()-ROW(Tilgung[[#Headers],[Zahlung
Datum]])=1,DarlehenStart,IF(I199&gt;0,EDATE(C199,1),"")),""),"")</f>
        <v>50383</v>
      </c>
      <c r="D200" s="7">
        <f ca="1">IF(ROW()-ROW(Tilgung[[#Headers],[Anfangs-
saldo]])=1,DarlehensBetrag,IF(Tilgung[[#This Row],[Zahlung
Datum]]="",0,INDEX(Tilgung[], ROW()-4,8)))</f>
        <v>127381.73524083645</v>
      </c>
      <c r="E200" s="7">
        <f ca="1">IF(EingegebeneWerte,IF(ROW()-ROW(Tilgung[[#Headers],[Zins]])=1,-IPMT(ZinsSatz/12,1,DauerDerHypothek
-ROWS($C$4:C200)+1,Tilgung[[#This Row],[Anfangs-
saldo]]),IFERROR(-IPMT(ZinsSatz/12,1,Tilgung[[#This Row],[Anz.
verbleibend]],D201),0)),0)</f>
        <v>528.49520510409309</v>
      </c>
      <c r="F200" s="7">
        <f ca="1">IFERROR(IF(AND(EingegebeneWerte,Tilgung[[#This Row],[Zahlung
Datum]]
&lt;&gt;""),-PPMT(ZinsSatz/12,1,DauerDerHypothek-ROWS($C$4:C200)+1,Tilgung[[#This Row],[Anfangs-
saldo]]),""),0)</f>
        <v>542.88601585412744</v>
      </c>
      <c r="G200" s="7">
        <f ca="1">IF(Tilgung[[#This Row],[Zahlung
Datum]]="",0,GrundsteuerBetrag)</f>
        <v>375</v>
      </c>
      <c r="H200" s="7">
        <f ca="1">IF(Tilgung[[#This Row],[Zahlung
Datum]]="",0,Tilgung[[#This Row],[Zins]]+Tilgung[[#This Row],[Kapital]]+Tilgung[[#This Row],[Grundbesitz
Steuer]])</f>
        <v>1446.3812209582206</v>
      </c>
      <c r="I200" s="7">
        <f ca="1">IF(Tilgung[[#This Row],[Zahlung
Datum]]="",0,Tilgung[[#This Row],[Anfangs-
saldo]]-Tilgung[[#This Row],[Kapital]])</f>
        <v>126838.84922498233</v>
      </c>
      <c r="J200" s="8">
        <f ca="1">IF(Tilgung[[#This Row],[End-
saldo]]&gt;0,LetzteZeile-ROW(),0)</f>
        <v>163</v>
      </c>
    </row>
    <row r="201" spans="2:10" ht="15" customHeight="1" x14ac:dyDescent="0.35">
      <c r="B201" s="8">
        <f>ROWS($B$4:B201)</f>
        <v>198</v>
      </c>
      <c r="C201" s="9">
        <f ca="1">IF(EingegebeneWerte,IF(Tilgung[[#This Row],[Nr.]]&lt;=DauerDerHypothek,IF(ROW()-ROW(Tilgung[[#Headers],[Zahlung
Datum]])=1,DarlehenStart,IF(I200&gt;0,EDATE(C200,1),"")),""),"")</f>
        <v>50414</v>
      </c>
      <c r="D201" s="7">
        <f ca="1">IF(ROW()-ROW(Tilgung[[#Headers],[Anfangs-
saldo]])=1,DarlehensBetrag,IF(Tilgung[[#This Row],[Zahlung
Datum]]="",0,INDEX(Tilgung[], ROW()-4,8)))</f>
        <v>126838.84922498233</v>
      </c>
      <c r="E201" s="7">
        <f ca="1">IF(EingegebeneWerte,IF(ROW()-ROW(Tilgung[[#Headers],[Zins]])=1,-IPMT(ZinsSatz/12,1,DauerDerHypothek
-ROWS($C$4:C201)+1,Tilgung[[#This Row],[Anfangs-
saldo]]),IFERROR(-IPMT(ZinsSatz/12,1,Tilgung[[#This Row],[Anz.
verbleibend]],D202),0)),0)</f>
        <v>526.2237549335922</v>
      </c>
      <c r="F201" s="7">
        <f ca="1">IFERROR(IF(AND(EingegebeneWerte,Tilgung[[#This Row],[Zahlung
Datum]]
&lt;&gt;""),-PPMT(ZinsSatz/12,1,DauerDerHypothek-ROWS($C$4:C201)+1,Tilgung[[#This Row],[Anfangs-
saldo]]),""),0)</f>
        <v>545.14804092018619</v>
      </c>
      <c r="G201" s="7">
        <f ca="1">IF(Tilgung[[#This Row],[Zahlung
Datum]]="",0,GrundsteuerBetrag)</f>
        <v>375</v>
      </c>
      <c r="H201" s="7">
        <f ca="1">IF(Tilgung[[#This Row],[Zahlung
Datum]]="",0,Tilgung[[#This Row],[Zins]]+Tilgung[[#This Row],[Kapital]]+Tilgung[[#This Row],[Grundbesitz
Steuer]])</f>
        <v>1446.3717958537784</v>
      </c>
      <c r="I201" s="7">
        <f ca="1">IF(Tilgung[[#This Row],[Zahlung
Datum]]="",0,Tilgung[[#This Row],[Anfangs-
saldo]]-Tilgung[[#This Row],[Kapital]])</f>
        <v>126293.70118406214</v>
      </c>
      <c r="J201" s="8">
        <f ca="1">IF(Tilgung[[#This Row],[End-
saldo]]&gt;0,LetzteZeile-ROW(),0)</f>
        <v>162</v>
      </c>
    </row>
    <row r="202" spans="2:10" ht="15" customHeight="1" x14ac:dyDescent="0.35">
      <c r="B202" s="8">
        <f>ROWS($B$4:B202)</f>
        <v>199</v>
      </c>
      <c r="C202" s="9">
        <f ca="1">IF(EingegebeneWerte,IF(Tilgung[[#This Row],[Nr.]]&lt;=DauerDerHypothek,IF(ROW()-ROW(Tilgung[[#Headers],[Zahlung
Datum]])=1,DarlehenStart,IF(I201&gt;0,EDATE(C201,1),"")),""),"")</f>
        <v>50445</v>
      </c>
      <c r="D202" s="7">
        <f ca="1">IF(ROW()-ROW(Tilgung[[#Headers],[Anfangs-
saldo]])=1,DarlehensBetrag,IF(Tilgung[[#This Row],[Zahlung
Datum]]="",0,INDEX(Tilgung[], ROW()-4,8)))</f>
        <v>126293.70118406214</v>
      </c>
      <c r="E202" s="7">
        <f ca="1">IF(EingegebeneWerte,IF(ROW()-ROW(Tilgung[[#Headers],[Zins]])=1,-IPMT(ZinsSatz/12,1,DauerDerHypothek
-ROWS($C$4:C202)+1,Tilgung[[#This Row],[Anfangs-
saldo]]),IFERROR(-IPMT(ZinsSatz/12,1,Tilgung[[#This Row],[Anz.
verbleibend]],D203),0)),0)</f>
        <v>523.94284038738112</v>
      </c>
      <c r="F202" s="7">
        <f ca="1">IFERROR(IF(AND(EingegebeneWerte,Tilgung[[#This Row],[Zahlung
Datum]]
&lt;&gt;""),-PPMT(ZinsSatz/12,1,DauerDerHypothek-ROWS($C$4:C202)+1,Tilgung[[#This Row],[Anfangs-
saldo]]),""),0)</f>
        <v>547.41949109068696</v>
      </c>
      <c r="G202" s="7">
        <f ca="1">IF(Tilgung[[#This Row],[Zahlung
Datum]]="",0,GrundsteuerBetrag)</f>
        <v>375</v>
      </c>
      <c r="H202" s="7">
        <f ca="1">IF(Tilgung[[#This Row],[Zahlung
Datum]]="",0,Tilgung[[#This Row],[Zins]]+Tilgung[[#This Row],[Kapital]]+Tilgung[[#This Row],[Grundbesitz
Steuer]])</f>
        <v>1446.362331478068</v>
      </c>
      <c r="I202" s="7">
        <f ca="1">IF(Tilgung[[#This Row],[Zahlung
Datum]]="",0,Tilgung[[#This Row],[Anfangs-
saldo]]-Tilgung[[#This Row],[Kapital]])</f>
        <v>125746.28169297146</v>
      </c>
      <c r="J202" s="8">
        <f ca="1">IF(Tilgung[[#This Row],[End-
saldo]]&gt;0,LetzteZeile-ROW(),0)</f>
        <v>161</v>
      </c>
    </row>
    <row r="203" spans="2:10" ht="15" customHeight="1" x14ac:dyDescent="0.35">
      <c r="B203" s="8">
        <f>ROWS($B$4:B203)</f>
        <v>200</v>
      </c>
      <c r="C203" s="9">
        <f ca="1">IF(EingegebeneWerte,IF(Tilgung[[#This Row],[Nr.]]&lt;=DauerDerHypothek,IF(ROW()-ROW(Tilgung[[#Headers],[Zahlung
Datum]])=1,DarlehenStart,IF(I202&gt;0,EDATE(C202,1),"")),""),"")</f>
        <v>50473</v>
      </c>
      <c r="D203" s="7">
        <f ca="1">IF(ROW()-ROW(Tilgung[[#Headers],[Anfangs-
saldo]])=1,DarlehensBetrag,IF(Tilgung[[#This Row],[Zahlung
Datum]]="",0,INDEX(Tilgung[], ROW()-4,8)))</f>
        <v>125746.28169297146</v>
      </c>
      <c r="E203" s="7">
        <f ca="1">IF(EingegebeneWerte,IF(ROW()-ROW(Tilgung[[#Headers],[Zins]])=1,-IPMT(ZinsSatz/12,1,DauerDerHypothek
-ROWS($C$4:C203)+1,Tilgung[[#This Row],[Anfangs-
saldo]]),IFERROR(-IPMT(ZinsSatz/12,1,Tilgung[[#This Row],[Anz.
verbleibend]],D204),0)),0)</f>
        <v>521.65242203056061</v>
      </c>
      <c r="F203" s="7">
        <f ca="1">IFERROR(IF(AND(EingegebeneWerte,Tilgung[[#This Row],[Zahlung
Datum]]
&lt;&gt;""),-PPMT(ZinsSatz/12,1,DauerDerHypothek-ROWS($C$4:C203)+1,Tilgung[[#This Row],[Anfangs-
saldo]]),""),0)</f>
        <v>549.70040563689827</v>
      </c>
      <c r="G203" s="7">
        <f ca="1">IF(Tilgung[[#This Row],[Zahlung
Datum]]="",0,GrundsteuerBetrag)</f>
        <v>375</v>
      </c>
      <c r="H203" s="7">
        <f ca="1">IF(Tilgung[[#This Row],[Zahlung
Datum]]="",0,Tilgung[[#This Row],[Zins]]+Tilgung[[#This Row],[Kapital]]+Tilgung[[#This Row],[Grundbesitz
Steuer]])</f>
        <v>1446.3528276674588</v>
      </c>
      <c r="I203" s="7">
        <f ca="1">IF(Tilgung[[#This Row],[Zahlung
Datum]]="",0,Tilgung[[#This Row],[Anfangs-
saldo]]-Tilgung[[#This Row],[Kapital]])</f>
        <v>125196.58128733456</v>
      </c>
      <c r="J203" s="8">
        <f ca="1">IF(Tilgung[[#This Row],[End-
saldo]]&gt;0,LetzteZeile-ROW(),0)</f>
        <v>160</v>
      </c>
    </row>
    <row r="204" spans="2:10" ht="15" customHeight="1" x14ac:dyDescent="0.35">
      <c r="B204" s="8">
        <f>ROWS($B$4:B204)</f>
        <v>201</v>
      </c>
      <c r="C204" s="9">
        <f ca="1">IF(EingegebeneWerte,IF(Tilgung[[#This Row],[Nr.]]&lt;=DauerDerHypothek,IF(ROW()-ROW(Tilgung[[#Headers],[Zahlung
Datum]])=1,DarlehenStart,IF(I203&gt;0,EDATE(C203,1),"")),""),"")</f>
        <v>50504</v>
      </c>
      <c r="D204" s="7">
        <f ca="1">IF(ROW()-ROW(Tilgung[[#Headers],[Anfangs-
saldo]])=1,DarlehensBetrag,IF(Tilgung[[#This Row],[Zahlung
Datum]]="",0,INDEX(Tilgung[], ROW()-4,8)))</f>
        <v>125196.58128733456</v>
      </c>
      <c r="E204" s="7">
        <f ca="1">IF(EingegebeneWerte,IF(ROW()-ROW(Tilgung[[#Headers],[Zins]])=1,-IPMT(ZinsSatz/12,1,DauerDerHypothek
-ROWS($C$4:C204)+1,Tilgung[[#This Row],[Anfangs-
saldo]]),IFERROR(-IPMT(ZinsSatz/12,1,Tilgung[[#This Row],[Anz.
verbleibend]],D205),0)),0)</f>
        <v>519.35246026392019</v>
      </c>
      <c r="F204" s="7">
        <f ca="1">IFERROR(IF(AND(EingegebeneWerte,Tilgung[[#This Row],[Zahlung
Datum]]
&lt;&gt;""),-PPMT(ZinsSatz/12,1,DauerDerHypothek-ROWS($C$4:C204)+1,Tilgung[[#This Row],[Anfangs-
saldo]]),""),0)</f>
        <v>551.99082399371878</v>
      </c>
      <c r="G204" s="7">
        <f ca="1">IF(Tilgung[[#This Row],[Zahlung
Datum]]="",0,GrundsteuerBetrag)</f>
        <v>375</v>
      </c>
      <c r="H204" s="7">
        <f ca="1">IF(Tilgung[[#This Row],[Zahlung
Datum]]="",0,Tilgung[[#This Row],[Zins]]+Tilgung[[#This Row],[Kapital]]+Tilgung[[#This Row],[Grundbesitz
Steuer]])</f>
        <v>1446.343284257639</v>
      </c>
      <c r="I204" s="7">
        <f ca="1">IF(Tilgung[[#This Row],[Zahlung
Datum]]="",0,Tilgung[[#This Row],[Anfangs-
saldo]]-Tilgung[[#This Row],[Kapital]])</f>
        <v>124644.59046334084</v>
      </c>
      <c r="J204" s="8">
        <f ca="1">IF(Tilgung[[#This Row],[End-
saldo]]&gt;0,LetzteZeile-ROW(),0)</f>
        <v>159</v>
      </c>
    </row>
    <row r="205" spans="2:10" ht="15" customHeight="1" x14ac:dyDescent="0.35">
      <c r="B205" s="8">
        <f>ROWS($B$4:B205)</f>
        <v>202</v>
      </c>
      <c r="C205" s="9">
        <f ca="1">IF(EingegebeneWerte,IF(Tilgung[[#This Row],[Nr.]]&lt;=DauerDerHypothek,IF(ROW()-ROW(Tilgung[[#Headers],[Zahlung
Datum]])=1,DarlehenStart,IF(I204&gt;0,EDATE(C204,1),"")),""),"")</f>
        <v>50534</v>
      </c>
      <c r="D205" s="7">
        <f ca="1">IF(ROW()-ROW(Tilgung[[#Headers],[Anfangs-
saldo]])=1,DarlehensBetrag,IF(Tilgung[[#This Row],[Zahlung
Datum]]="",0,INDEX(Tilgung[], ROW()-4,8)))</f>
        <v>124644.59046334084</v>
      </c>
      <c r="E205" s="7">
        <f ca="1">IF(EingegebeneWerte,IF(ROW()-ROW(Tilgung[[#Headers],[Zins]])=1,-IPMT(ZinsSatz/12,1,DauerDerHypothek
-ROWS($C$4:C205)+1,Tilgung[[#This Row],[Anfangs-
saldo]]),IFERROR(-IPMT(ZinsSatz/12,1,Tilgung[[#This Row],[Anz.
verbleibend]],D206),0)),0)</f>
        <v>517.04291532325203</v>
      </c>
      <c r="F205" s="7">
        <f ca="1">IFERROR(IF(AND(EingegebeneWerte,Tilgung[[#This Row],[Zahlung
Datum]]
&lt;&gt;""),-PPMT(ZinsSatz/12,1,DauerDerHypothek-ROWS($C$4:C205)+1,Tilgung[[#This Row],[Anfangs-
saldo]]),""),0)</f>
        <v>554.2907857603592</v>
      </c>
      <c r="G205" s="7">
        <f ca="1">IF(Tilgung[[#This Row],[Zahlung
Datum]]="",0,GrundsteuerBetrag)</f>
        <v>375</v>
      </c>
      <c r="H205" s="7">
        <f ca="1">IF(Tilgung[[#This Row],[Zahlung
Datum]]="",0,Tilgung[[#This Row],[Zins]]+Tilgung[[#This Row],[Kapital]]+Tilgung[[#This Row],[Grundbesitz
Steuer]])</f>
        <v>1446.3337010836112</v>
      </c>
      <c r="I205" s="7">
        <f ca="1">IF(Tilgung[[#This Row],[Zahlung
Datum]]="",0,Tilgung[[#This Row],[Anfangs-
saldo]]-Tilgung[[#This Row],[Kapital]])</f>
        <v>124090.29967758048</v>
      </c>
      <c r="J205" s="8">
        <f ca="1">IF(Tilgung[[#This Row],[End-
saldo]]&gt;0,LetzteZeile-ROW(),0)</f>
        <v>158</v>
      </c>
    </row>
    <row r="206" spans="2:10" ht="15" customHeight="1" x14ac:dyDescent="0.35">
      <c r="B206" s="8">
        <f>ROWS($B$4:B206)</f>
        <v>203</v>
      </c>
      <c r="C206" s="9">
        <f ca="1">IF(EingegebeneWerte,IF(Tilgung[[#This Row],[Nr.]]&lt;=DauerDerHypothek,IF(ROW()-ROW(Tilgung[[#Headers],[Zahlung
Datum]])=1,DarlehenStart,IF(I205&gt;0,EDATE(C205,1),"")),""),"")</f>
        <v>50565</v>
      </c>
      <c r="D206" s="7">
        <f ca="1">IF(ROW()-ROW(Tilgung[[#Headers],[Anfangs-
saldo]])=1,DarlehensBetrag,IF(Tilgung[[#This Row],[Zahlung
Datum]]="",0,INDEX(Tilgung[], ROW()-4,8)))</f>
        <v>124090.29967758048</v>
      </c>
      <c r="E206" s="7">
        <f ca="1">IF(EingegebeneWerte,IF(ROW()-ROW(Tilgung[[#Headers],[Zins]])=1,-IPMT(ZinsSatz/12,1,DauerDerHypothek
-ROWS($C$4:C206)+1,Tilgung[[#This Row],[Anfangs-
saldo]]),IFERROR(-IPMT(ZinsSatz/12,1,Tilgung[[#This Row],[Anz.
verbleibend]],D207),0)),0)</f>
        <v>514.7237472786644</v>
      </c>
      <c r="F206" s="7">
        <f ca="1">IFERROR(IF(AND(EingegebeneWerte,Tilgung[[#This Row],[Zahlung
Datum]]
&lt;&gt;""),-PPMT(ZinsSatz/12,1,DauerDerHypothek-ROWS($C$4:C206)+1,Tilgung[[#This Row],[Anfangs-
saldo]]),""),0)</f>
        <v>556.60033070102747</v>
      </c>
      <c r="G206" s="7">
        <f ca="1">IF(Tilgung[[#This Row],[Zahlung
Datum]]="",0,GrundsteuerBetrag)</f>
        <v>375</v>
      </c>
      <c r="H206" s="7">
        <f ca="1">IF(Tilgung[[#This Row],[Zahlung
Datum]]="",0,Tilgung[[#This Row],[Zins]]+Tilgung[[#This Row],[Kapital]]+Tilgung[[#This Row],[Grundbesitz
Steuer]])</f>
        <v>1446.324077979692</v>
      </c>
      <c r="I206" s="7">
        <f ca="1">IF(Tilgung[[#This Row],[Zahlung
Datum]]="",0,Tilgung[[#This Row],[Anfangs-
saldo]]-Tilgung[[#This Row],[Kapital]])</f>
        <v>123533.69934687945</v>
      </c>
      <c r="J206" s="8">
        <f ca="1">IF(Tilgung[[#This Row],[End-
saldo]]&gt;0,LetzteZeile-ROW(),0)</f>
        <v>157</v>
      </c>
    </row>
    <row r="207" spans="2:10" ht="15" customHeight="1" x14ac:dyDescent="0.35">
      <c r="B207" s="8">
        <f>ROWS($B$4:B207)</f>
        <v>204</v>
      </c>
      <c r="C207" s="9">
        <f ca="1">IF(EingegebeneWerte,IF(Tilgung[[#This Row],[Nr.]]&lt;=DauerDerHypothek,IF(ROW()-ROW(Tilgung[[#Headers],[Zahlung
Datum]])=1,DarlehenStart,IF(I206&gt;0,EDATE(C206,1),"")),""),"")</f>
        <v>50595</v>
      </c>
      <c r="D207" s="7">
        <f ca="1">IF(ROW()-ROW(Tilgung[[#Headers],[Anfangs-
saldo]])=1,DarlehensBetrag,IF(Tilgung[[#This Row],[Zahlung
Datum]]="",0,INDEX(Tilgung[], ROW()-4,8)))</f>
        <v>123533.69934687945</v>
      </c>
      <c r="E207" s="7">
        <f ca="1">IF(EingegebeneWerte,IF(ROW()-ROW(Tilgung[[#Headers],[Zins]])=1,-IPMT(ZinsSatz/12,1,DauerDerHypothek
-ROWS($C$4:C207)+1,Tilgung[[#This Row],[Anfangs-
saldo]]),IFERROR(-IPMT(ZinsSatz/12,1,Tilgung[[#This Row],[Anz.
verbleibend]],D208),0)),0)</f>
        <v>512.39491603389104</v>
      </c>
      <c r="F207" s="7">
        <f ca="1">IFERROR(IF(AND(EingegebeneWerte,Tilgung[[#This Row],[Zahlung
Datum]]
&lt;&gt;""),-PPMT(ZinsSatz/12,1,DauerDerHypothek-ROWS($C$4:C207)+1,Tilgung[[#This Row],[Anfangs-
saldo]]),""),0)</f>
        <v>558.9194987456151</v>
      </c>
      <c r="G207" s="7">
        <f ca="1">IF(Tilgung[[#This Row],[Zahlung
Datum]]="",0,GrundsteuerBetrag)</f>
        <v>375</v>
      </c>
      <c r="H207" s="7">
        <f ca="1">IF(Tilgung[[#This Row],[Zahlung
Datum]]="",0,Tilgung[[#This Row],[Zins]]+Tilgung[[#This Row],[Kapital]]+Tilgung[[#This Row],[Grundbesitz
Steuer]])</f>
        <v>1446.314414779506</v>
      </c>
      <c r="I207" s="7">
        <f ca="1">IF(Tilgung[[#This Row],[Zahlung
Datum]]="",0,Tilgung[[#This Row],[Anfangs-
saldo]]-Tilgung[[#This Row],[Kapital]])</f>
        <v>122974.77984813384</v>
      </c>
      <c r="J207" s="8">
        <f ca="1">IF(Tilgung[[#This Row],[End-
saldo]]&gt;0,LetzteZeile-ROW(),0)</f>
        <v>156</v>
      </c>
    </row>
    <row r="208" spans="2:10" ht="15" customHeight="1" x14ac:dyDescent="0.35">
      <c r="B208" s="8">
        <f>ROWS($B$4:B208)</f>
        <v>205</v>
      </c>
      <c r="C208" s="9">
        <f ca="1">IF(EingegebeneWerte,IF(Tilgung[[#This Row],[Nr.]]&lt;=DauerDerHypothek,IF(ROW()-ROW(Tilgung[[#Headers],[Zahlung
Datum]])=1,DarlehenStart,IF(I207&gt;0,EDATE(C207,1),"")),""),"")</f>
        <v>50626</v>
      </c>
      <c r="D208" s="7">
        <f ca="1">IF(ROW()-ROW(Tilgung[[#Headers],[Anfangs-
saldo]])=1,DarlehensBetrag,IF(Tilgung[[#This Row],[Zahlung
Datum]]="",0,INDEX(Tilgung[], ROW()-4,8)))</f>
        <v>122974.77984813384</v>
      </c>
      <c r="E208" s="7">
        <f ca="1">IF(EingegebeneWerte,IF(ROW()-ROW(Tilgung[[#Headers],[Zins]])=1,-IPMT(ZinsSatz/12,1,DauerDerHypothek
-ROWS($C$4:C208)+1,Tilgung[[#This Row],[Anfangs-
saldo]]),IFERROR(-IPMT(ZinsSatz/12,1,Tilgung[[#This Row],[Anz.
verbleibend]],D209),0)),0)</f>
        <v>510.05638132559773</v>
      </c>
      <c r="F208" s="7">
        <f ca="1">IFERROR(IF(AND(EingegebeneWerte,Tilgung[[#This Row],[Zahlung
Datum]]
&lt;&gt;""),-PPMT(ZinsSatz/12,1,DauerDerHypothek-ROWS($C$4:C208)+1,Tilgung[[#This Row],[Anfangs-
saldo]]),""),0)</f>
        <v>561.24832999038836</v>
      </c>
      <c r="G208" s="7">
        <f ca="1">IF(Tilgung[[#This Row],[Zahlung
Datum]]="",0,GrundsteuerBetrag)</f>
        <v>375</v>
      </c>
      <c r="H208" s="7">
        <f ca="1">IF(Tilgung[[#This Row],[Zahlung
Datum]]="",0,Tilgung[[#This Row],[Zins]]+Tilgung[[#This Row],[Kapital]]+Tilgung[[#This Row],[Grundbesitz
Steuer]])</f>
        <v>1446.304711315986</v>
      </c>
      <c r="I208" s="7">
        <f ca="1">IF(Tilgung[[#This Row],[Zahlung
Datum]]="",0,Tilgung[[#This Row],[Anfangs-
saldo]]-Tilgung[[#This Row],[Kapital]])</f>
        <v>122413.53151814346</v>
      </c>
      <c r="J208" s="8">
        <f ca="1">IF(Tilgung[[#This Row],[End-
saldo]]&gt;0,LetzteZeile-ROW(),0)</f>
        <v>155</v>
      </c>
    </row>
    <row r="209" spans="2:10" ht="15" customHeight="1" x14ac:dyDescent="0.35">
      <c r="B209" s="8">
        <f>ROWS($B$4:B209)</f>
        <v>206</v>
      </c>
      <c r="C209" s="9">
        <f ca="1">IF(EingegebeneWerte,IF(Tilgung[[#This Row],[Nr.]]&lt;=DauerDerHypothek,IF(ROW()-ROW(Tilgung[[#Headers],[Zahlung
Datum]])=1,DarlehenStart,IF(I208&gt;0,EDATE(C208,1),"")),""),"")</f>
        <v>50657</v>
      </c>
      <c r="D209" s="7">
        <f ca="1">IF(ROW()-ROW(Tilgung[[#Headers],[Anfangs-
saldo]])=1,DarlehensBetrag,IF(Tilgung[[#This Row],[Zahlung
Datum]]="",0,INDEX(Tilgung[], ROW()-4,8)))</f>
        <v>122413.53151814346</v>
      </c>
      <c r="E209" s="7">
        <f ca="1">IF(EingegebeneWerte,IF(ROW()-ROW(Tilgung[[#Headers],[Zins]])=1,-IPMT(ZinsSatz/12,1,DauerDerHypothek
-ROWS($C$4:C209)+1,Tilgung[[#This Row],[Anfangs-
saldo]]),IFERROR(-IPMT(ZinsSatz/12,1,Tilgung[[#This Row],[Anz.
verbleibend]],D210),0)),0)</f>
        <v>507.70810272268659</v>
      </c>
      <c r="F209" s="7">
        <f ca="1">IFERROR(IF(AND(EingegebeneWerte,Tilgung[[#This Row],[Zahlung
Datum]]
&lt;&gt;""),-PPMT(ZinsSatz/12,1,DauerDerHypothek-ROWS($C$4:C209)+1,Tilgung[[#This Row],[Anfangs-
saldo]]),""),0)</f>
        <v>563.58686469868178</v>
      </c>
      <c r="G209" s="7">
        <f ca="1">IF(Tilgung[[#This Row],[Zahlung
Datum]]="",0,GrundsteuerBetrag)</f>
        <v>375</v>
      </c>
      <c r="H209" s="7">
        <f ca="1">IF(Tilgung[[#This Row],[Zahlung
Datum]]="",0,Tilgung[[#This Row],[Zins]]+Tilgung[[#This Row],[Kapital]]+Tilgung[[#This Row],[Grundbesitz
Steuer]])</f>
        <v>1446.2949674213683</v>
      </c>
      <c r="I209" s="7">
        <f ca="1">IF(Tilgung[[#This Row],[Zahlung
Datum]]="",0,Tilgung[[#This Row],[Anfangs-
saldo]]-Tilgung[[#This Row],[Kapital]])</f>
        <v>121849.94465344478</v>
      </c>
      <c r="J209" s="8">
        <f ca="1">IF(Tilgung[[#This Row],[End-
saldo]]&gt;0,LetzteZeile-ROW(),0)</f>
        <v>154</v>
      </c>
    </row>
    <row r="210" spans="2:10" ht="15" customHeight="1" x14ac:dyDescent="0.35">
      <c r="B210" s="8">
        <f>ROWS($B$4:B210)</f>
        <v>207</v>
      </c>
      <c r="C210" s="9">
        <f ca="1">IF(EingegebeneWerte,IF(Tilgung[[#This Row],[Nr.]]&lt;=DauerDerHypothek,IF(ROW()-ROW(Tilgung[[#Headers],[Zahlung
Datum]])=1,DarlehenStart,IF(I209&gt;0,EDATE(C209,1),"")),""),"")</f>
        <v>50687</v>
      </c>
      <c r="D210" s="7">
        <f ca="1">IF(ROW()-ROW(Tilgung[[#Headers],[Anfangs-
saldo]])=1,DarlehensBetrag,IF(Tilgung[[#This Row],[Zahlung
Datum]]="",0,INDEX(Tilgung[], ROW()-4,8)))</f>
        <v>121849.94465344478</v>
      </c>
      <c r="E210" s="7">
        <f ca="1">IF(EingegebeneWerte,IF(ROW()-ROW(Tilgung[[#Headers],[Zins]])=1,-IPMT(ZinsSatz/12,1,DauerDerHypothek
-ROWS($C$4:C210)+1,Tilgung[[#This Row],[Anfangs-
saldo]]),IFERROR(-IPMT(ZinsSatz/12,1,Tilgung[[#This Row],[Anz.
verbleibend]],D211),0)),0)</f>
        <v>505.35003962559659</v>
      </c>
      <c r="F210" s="7">
        <f ca="1">IFERROR(IF(AND(EingegebeneWerte,Tilgung[[#This Row],[Zahlung
Datum]]
&lt;&gt;""),-PPMT(ZinsSatz/12,1,DauerDerHypothek-ROWS($C$4:C210)+1,Tilgung[[#This Row],[Anfangs-
saldo]]),""),0)</f>
        <v>565.93514330159292</v>
      </c>
      <c r="G210" s="7">
        <f ca="1">IF(Tilgung[[#This Row],[Zahlung
Datum]]="",0,GrundsteuerBetrag)</f>
        <v>375</v>
      </c>
      <c r="H210" s="7">
        <f ca="1">IF(Tilgung[[#This Row],[Zahlung
Datum]]="",0,Tilgung[[#This Row],[Zins]]+Tilgung[[#This Row],[Kapital]]+Tilgung[[#This Row],[Grundbesitz
Steuer]])</f>
        <v>1446.2851829271895</v>
      </c>
      <c r="I210" s="7">
        <f ca="1">IF(Tilgung[[#This Row],[Zahlung
Datum]]="",0,Tilgung[[#This Row],[Anfangs-
saldo]]-Tilgung[[#This Row],[Kapital]])</f>
        <v>121284.00951014318</v>
      </c>
      <c r="J210" s="8">
        <f ca="1">IF(Tilgung[[#This Row],[End-
saldo]]&gt;0,LetzteZeile-ROW(),0)</f>
        <v>153</v>
      </c>
    </row>
    <row r="211" spans="2:10" ht="15" customHeight="1" x14ac:dyDescent="0.35">
      <c r="B211" s="8">
        <f>ROWS($B$4:B211)</f>
        <v>208</v>
      </c>
      <c r="C211" s="9">
        <f ca="1">IF(EingegebeneWerte,IF(Tilgung[[#This Row],[Nr.]]&lt;=DauerDerHypothek,IF(ROW()-ROW(Tilgung[[#Headers],[Zahlung
Datum]])=1,DarlehenStart,IF(I210&gt;0,EDATE(C210,1),"")),""),"")</f>
        <v>50718</v>
      </c>
      <c r="D211" s="7">
        <f ca="1">IF(ROW()-ROW(Tilgung[[#Headers],[Anfangs-
saldo]])=1,DarlehensBetrag,IF(Tilgung[[#This Row],[Zahlung
Datum]]="",0,INDEX(Tilgung[], ROW()-4,8)))</f>
        <v>121284.00951014318</v>
      </c>
      <c r="E211" s="7">
        <f ca="1">IF(EingegebeneWerte,IF(ROW()-ROW(Tilgung[[#Headers],[Zins]])=1,-IPMT(ZinsSatz/12,1,DauerDerHypothek
-ROWS($C$4:C211)+1,Tilgung[[#This Row],[Anfangs-
saldo]]),IFERROR(-IPMT(ZinsSatz/12,1,Tilgung[[#This Row],[Anz.
verbleibend]],D212),0)),0)</f>
        <v>502.98215126560206</v>
      </c>
      <c r="F211" s="7">
        <f ca="1">IFERROR(IF(AND(EingegebeneWerte,Tilgung[[#This Row],[Zahlung
Datum]]
&lt;&gt;""),-PPMT(ZinsSatz/12,1,DauerDerHypothek-ROWS($C$4:C211)+1,Tilgung[[#This Row],[Anfangs-
saldo]]),""),0)</f>
        <v>568.29320639868274</v>
      </c>
      <c r="G211" s="7">
        <f ca="1">IF(Tilgung[[#This Row],[Zahlung
Datum]]="",0,GrundsteuerBetrag)</f>
        <v>375</v>
      </c>
      <c r="H211" s="7">
        <f ca="1">IF(Tilgung[[#This Row],[Zahlung
Datum]]="",0,Tilgung[[#This Row],[Zins]]+Tilgung[[#This Row],[Kapital]]+Tilgung[[#This Row],[Grundbesitz
Steuer]])</f>
        <v>1446.2753576642849</v>
      </c>
      <c r="I211" s="7">
        <f ca="1">IF(Tilgung[[#This Row],[Zahlung
Datum]]="",0,Tilgung[[#This Row],[Anfangs-
saldo]]-Tilgung[[#This Row],[Kapital]])</f>
        <v>120715.7163037445</v>
      </c>
      <c r="J211" s="8">
        <f ca="1">IF(Tilgung[[#This Row],[End-
saldo]]&gt;0,LetzteZeile-ROW(),0)</f>
        <v>152</v>
      </c>
    </row>
    <row r="212" spans="2:10" ht="15" customHeight="1" x14ac:dyDescent="0.35">
      <c r="B212" s="8">
        <f>ROWS($B$4:B212)</f>
        <v>209</v>
      </c>
      <c r="C212" s="9">
        <f ca="1">IF(EingegebeneWerte,IF(Tilgung[[#This Row],[Nr.]]&lt;=DauerDerHypothek,IF(ROW()-ROW(Tilgung[[#Headers],[Zahlung
Datum]])=1,DarlehenStart,IF(I211&gt;0,EDATE(C211,1),"")),""),"")</f>
        <v>50748</v>
      </c>
      <c r="D212" s="7">
        <f ca="1">IF(ROW()-ROW(Tilgung[[#Headers],[Anfangs-
saldo]])=1,DarlehensBetrag,IF(Tilgung[[#This Row],[Zahlung
Datum]]="",0,INDEX(Tilgung[], ROW()-4,8)))</f>
        <v>120715.7163037445</v>
      </c>
      <c r="E212" s="7">
        <f ca="1">IF(EingegebeneWerte,IF(ROW()-ROW(Tilgung[[#Headers],[Zins]])=1,-IPMT(ZinsSatz/12,1,DauerDerHypothek
-ROWS($C$4:C212)+1,Tilgung[[#This Row],[Anfangs-
saldo]]),IFERROR(-IPMT(ZinsSatz/12,1,Tilgung[[#This Row],[Anz.
verbleibend]],D213),0)),0)</f>
        <v>500.60439670410761</v>
      </c>
      <c r="F212" s="7">
        <f ca="1">IFERROR(IF(AND(EingegebeneWerte,Tilgung[[#This Row],[Zahlung
Datum]]
&lt;&gt;""),-PPMT(ZinsSatz/12,1,DauerDerHypothek-ROWS($C$4:C212)+1,Tilgung[[#This Row],[Anfangs-
saldo]]),""),0)</f>
        <v>570.66109475867745</v>
      </c>
      <c r="G212" s="7">
        <f ca="1">IF(Tilgung[[#This Row],[Zahlung
Datum]]="",0,GrundsteuerBetrag)</f>
        <v>375</v>
      </c>
      <c r="H212" s="7">
        <f ca="1">IF(Tilgung[[#This Row],[Zahlung
Datum]]="",0,Tilgung[[#This Row],[Zins]]+Tilgung[[#This Row],[Kapital]]+Tilgung[[#This Row],[Grundbesitz
Steuer]])</f>
        <v>1446.2654914627851</v>
      </c>
      <c r="I212" s="7">
        <f ca="1">IF(Tilgung[[#This Row],[Zahlung
Datum]]="",0,Tilgung[[#This Row],[Anfangs-
saldo]]-Tilgung[[#This Row],[Kapital]])</f>
        <v>120145.05520898582</v>
      </c>
      <c r="J212" s="8">
        <f ca="1">IF(Tilgung[[#This Row],[End-
saldo]]&gt;0,LetzteZeile-ROW(),0)</f>
        <v>151</v>
      </c>
    </row>
    <row r="213" spans="2:10" ht="15" customHeight="1" x14ac:dyDescent="0.35">
      <c r="B213" s="8">
        <f>ROWS($B$4:B213)</f>
        <v>210</v>
      </c>
      <c r="C213" s="9">
        <f ca="1">IF(EingegebeneWerte,IF(Tilgung[[#This Row],[Nr.]]&lt;=DauerDerHypothek,IF(ROW()-ROW(Tilgung[[#Headers],[Zahlung
Datum]])=1,DarlehenStart,IF(I212&gt;0,EDATE(C212,1),"")),""),"")</f>
        <v>50779</v>
      </c>
      <c r="D213" s="7">
        <f ca="1">IF(ROW()-ROW(Tilgung[[#Headers],[Anfangs-
saldo]])=1,DarlehensBetrag,IF(Tilgung[[#This Row],[Zahlung
Datum]]="",0,INDEX(Tilgung[], ROW()-4,8)))</f>
        <v>120145.05520898582</v>
      </c>
      <c r="E213" s="7">
        <f ca="1">IF(EingegebeneWerte,IF(ROW()-ROW(Tilgung[[#Headers],[Zins]])=1,-IPMT(ZinsSatz/12,1,DauerDerHypothek
-ROWS($C$4:C213)+1,Tilgung[[#This Row],[Anfangs-
saldo]]),IFERROR(-IPMT(ZinsSatz/12,1,Tilgung[[#This Row],[Anz.
verbleibend]],D214),0)),0)</f>
        <v>498.21673483194019</v>
      </c>
      <c r="F213" s="7">
        <f ca="1">IFERROR(IF(AND(EingegebeneWerte,Tilgung[[#This Row],[Zahlung
Datum]]
&lt;&gt;""),-PPMT(ZinsSatz/12,1,DauerDerHypothek-ROWS($C$4:C213)+1,Tilgung[[#This Row],[Anfangs-
saldo]]),""),0)</f>
        <v>573.03884932017183</v>
      </c>
      <c r="G213" s="7">
        <f ca="1">IF(Tilgung[[#This Row],[Zahlung
Datum]]="",0,GrundsteuerBetrag)</f>
        <v>375</v>
      </c>
      <c r="H213" s="7">
        <f ca="1">IF(Tilgung[[#This Row],[Zahlung
Datum]]="",0,Tilgung[[#This Row],[Zins]]+Tilgung[[#This Row],[Kapital]]+Tilgung[[#This Row],[Grundbesitz
Steuer]])</f>
        <v>1446.2555841521121</v>
      </c>
      <c r="I213" s="7">
        <f ca="1">IF(Tilgung[[#This Row],[Zahlung
Datum]]="",0,Tilgung[[#This Row],[Anfangs-
saldo]]-Tilgung[[#This Row],[Kapital]])</f>
        <v>119572.01635966565</v>
      </c>
      <c r="J213" s="8">
        <f ca="1">IF(Tilgung[[#This Row],[End-
saldo]]&gt;0,LetzteZeile-ROW(),0)</f>
        <v>150</v>
      </c>
    </row>
    <row r="214" spans="2:10" ht="15" customHeight="1" x14ac:dyDescent="0.35">
      <c r="B214" s="8">
        <f>ROWS($B$4:B214)</f>
        <v>211</v>
      </c>
      <c r="C214" s="9">
        <f ca="1">IF(EingegebeneWerte,IF(Tilgung[[#This Row],[Nr.]]&lt;=DauerDerHypothek,IF(ROW()-ROW(Tilgung[[#Headers],[Zahlung
Datum]])=1,DarlehenStart,IF(I213&gt;0,EDATE(C213,1),"")),""),"")</f>
        <v>50810</v>
      </c>
      <c r="D214" s="7">
        <f ca="1">IF(ROW()-ROW(Tilgung[[#Headers],[Anfangs-
saldo]])=1,DarlehensBetrag,IF(Tilgung[[#This Row],[Zahlung
Datum]]="",0,INDEX(Tilgung[], ROW()-4,8)))</f>
        <v>119572.01635966565</v>
      </c>
      <c r="E214" s="7">
        <f ca="1">IF(EingegebeneWerte,IF(ROW()-ROW(Tilgung[[#Headers],[Zins]])=1,-IPMT(ZinsSatz/12,1,DauerDerHypothek
-ROWS($C$4:C214)+1,Tilgung[[#This Row],[Anfangs-
saldo]]),IFERROR(-IPMT(ZinsSatz/12,1,Tilgung[[#This Row],[Anz.
verbleibend]],D215),0)),0)</f>
        <v>495.81912436863877</v>
      </c>
      <c r="F214" s="7">
        <f ca="1">IFERROR(IF(AND(EingegebeneWerte,Tilgung[[#This Row],[Zahlung
Datum]]
&lt;&gt;""),-PPMT(ZinsSatz/12,1,DauerDerHypothek-ROWS($C$4:C214)+1,Tilgung[[#This Row],[Anfangs-
saldo]]),""),0)</f>
        <v>575.42651119233926</v>
      </c>
      <c r="G214" s="7">
        <f ca="1">IF(Tilgung[[#This Row],[Zahlung
Datum]]="",0,GrundsteuerBetrag)</f>
        <v>375</v>
      </c>
      <c r="H214" s="7">
        <f ca="1">IF(Tilgung[[#This Row],[Zahlung
Datum]]="",0,Tilgung[[#This Row],[Zins]]+Tilgung[[#This Row],[Kapital]]+Tilgung[[#This Row],[Grundbesitz
Steuer]])</f>
        <v>1446.2456355609779</v>
      </c>
      <c r="I214" s="7">
        <f ca="1">IF(Tilgung[[#This Row],[Zahlung
Datum]]="",0,Tilgung[[#This Row],[Anfangs-
saldo]]-Tilgung[[#This Row],[Kapital]])</f>
        <v>118996.5898484733</v>
      </c>
      <c r="J214" s="8">
        <f ca="1">IF(Tilgung[[#This Row],[End-
saldo]]&gt;0,LetzteZeile-ROW(),0)</f>
        <v>149</v>
      </c>
    </row>
    <row r="215" spans="2:10" ht="15" customHeight="1" x14ac:dyDescent="0.35">
      <c r="B215" s="8">
        <f>ROWS($B$4:B215)</f>
        <v>212</v>
      </c>
      <c r="C215" s="9">
        <f ca="1">IF(EingegebeneWerte,IF(Tilgung[[#This Row],[Nr.]]&lt;=DauerDerHypothek,IF(ROW()-ROW(Tilgung[[#Headers],[Zahlung
Datum]])=1,DarlehenStart,IF(I214&gt;0,EDATE(C214,1),"")),""),"")</f>
        <v>50838</v>
      </c>
      <c r="D215" s="7">
        <f ca="1">IF(ROW()-ROW(Tilgung[[#Headers],[Anfangs-
saldo]])=1,DarlehensBetrag,IF(Tilgung[[#This Row],[Zahlung
Datum]]="",0,INDEX(Tilgung[], ROW()-4,8)))</f>
        <v>118996.5898484733</v>
      </c>
      <c r="E215" s="7">
        <f ca="1">IF(EingegebeneWerte,IF(ROW()-ROW(Tilgung[[#Headers],[Zins]])=1,-IPMT(ZinsSatz/12,1,DauerDerHypothek
-ROWS($C$4:C215)+1,Tilgung[[#This Row],[Anfangs-
saldo]]),IFERROR(-IPMT(ZinsSatz/12,1,Tilgung[[#This Row],[Anz.
verbleibend]],D216),0)),0)</f>
        <v>493.41152386174031</v>
      </c>
      <c r="F215" s="7">
        <f ca="1">IFERROR(IF(AND(EingegebeneWerte,Tilgung[[#This Row],[Zahlung
Datum]]
&lt;&gt;""),-PPMT(ZinsSatz/12,1,DauerDerHypothek-ROWS($C$4:C215)+1,Tilgung[[#This Row],[Anfangs-
saldo]]),""),0)</f>
        <v>577.82412165564062</v>
      </c>
      <c r="G215" s="7">
        <f ca="1">IF(Tilgung[[#This Row],[Zahlung
Datum]]="",0,GrundsteuerBetrag)</f>
        <v>375</v>
      </c>
      <c r="H215" s="7">
        <f ca="1">IF(Tilgung[[#This Row],[Zahlung
Datum]]="",0,Tilgung[[#This Row],[Zins]]+Tilgung[[#This Row],[Kapital]]+Tilgung[[#This Row],[Grundbesitz
Steuer]])</f>
        <v>1446.2356455173808</v>
      </c>
      <c r="I215" s="7">
        <f ca="1">IF(Tilgung[[#This Row],[Zahlung
Datum]]="",0,Tilgung[[#This Row],[Anfangs-
saldo]]-Tilgung[[#This Row],[Kapital]])</f>
        <v>118418.76572681767</v>
      </c>
      <c r="J215" s="8">
        <f ca="1">IF(Tilgung[[#This Row],[End-
saldo]]&gt;0,LetzteZeile-ROW(),0)</f>
        <v>148</v>
      </c>
    </row>
    <row r="216" spans="2:10" ht="15" customHeight="1" x14ac:dyDescent="0.35">
      <c r="B216" s="8">
        <f>ROWS($B$4:B216)</f>
        <v>213</v>
      </c>
      <c r="C216" s="9">
        <f ca="1">IF(EingegebeneWerte,IF(Tilgung[[#This Row],[Nr.]]&lt;=DauerDerHypothek,IF(ROW()-ROW(Tilgung[[#Headers],[Zahlung
Datum]])=1,DarlehenStart,IF(I215&gt;0,EDATE(C215,1),"")),""),"")</f>
        <v>50869</v>
      </c>
      <c r="D216" s="7">
        <f ca="1">IF(ROW()-ROW(Tilgung[[#Headers],[Anfangs-
saldo]])=1,DarlehensBetrag,IF(Tilgung[[#This Row],[Zahlung
Datum]]="",0,INDEX(Tilgung[], ROW()-4,8)))</f>
        <v>118418.76572681767</v>
      </c>
      <c r="E216" s="7">
        <f ca="1">IF(EingegebeneWerte,IF(ROW()-ROW(Tilgung[[#Headers],[Zins]])=1,-IPMT(ZinsSatz/12,1,DauerDerHypothek
-ROWS($C$4:C216)+1,Tilgung[[#This Row],[Anfangs-
saldo]]),IFERROR(-IPMT(ZinsSatz/12,1,Tilgung[[#This Row],[Anz.
verbleibend]],D217),0)),0)</f>
        <v>490.99389168606302</v>
      </c>
      <c r="F216" s="7">
        <f ca="1">IFERROR(IF(AND(EingegebeneWerte,Tilgung[[#This Row],[Zahlung
Datum]]
&lt;&gt;""),-PPMT(ZinsSatz/12,1,DauerDerHypothek-ROWS($C$4:C216)+1,Tilgung[[#This Row],[Anfangs-
saldo]]),""),0)</f>
        <v>580.2317221625392</v>
      </c>
      <c r="G216" s="7">
        <f ca="1">IF(Tilgung[[#This Row],[Zahlung
Datum]]="",0,GrundsteuerBetrag)</f>
        <v>375</v>
      </c>
      <c r="H216" s="7">
        <f ca="1">IF(Tilgung[[#This Row],[Zahlung
Datum]]="",0,Tilgung[[#This Row],[Zins]]+Tilgung[[#This Row],[Kapital]]+Tilgung[[#This Row],[Grundbesitz
Steuer]])</f>
        <v>1446.2256138486023</v>
      </c>
      <c r="I216" s="7">
        <f ca="1">IF(Tilgung[[#This Row],[Zahlung
Datum]]="",0,Tilgung[[#This Row],[Anfangs-
saldo]]-Tilgung[[#This Row],[Kapital]])</f>
        <v>117838.53400465513</v>
      </c>
      <c r="J216" s="8">
        <f ca="1">IF(Tilgung[[#This Row],[End-
saldo]]&gt;0,LetzteZeile-ROW(),0)</f>
        <v>147</v>
      </c>
    </row>
    <row r="217" spans="2:10" ht="15" customHeight="1" x14ac:dyDescent="0.35">
      <c r="B217" s="8">
        <f>ROWS($B$4:B217)</f>
        <v>214</v>
      </c>
      <c r="C217" s="9">
        <f ca="1">IF(EingegebeneWerte,IF(Tilgung[[#This Row],[Nr.]]&lt;=DauerDerHypothek,IF(ROW()-ROW(Tilgung[[#Headers],[Zahlung
Datum]])=1,DarlehenStart,IF(I216&gt;0,EDATE(C216,1),"")),""),"")</f>
        <v>50899</v>
      </c>
      <c r="D217" s="7">
        <f ca="1">IF(ROW()-ROW(Tilgung[[#Headers],[Anfangs-
saldo]])=1,DarlehensBetrag,IF(Tilgung[[#This Row],[Zahlung
Datum]]="",0,INDEX(Tilgung[], ROW()-4,8)))</f>
        <v>117838.53400465513</v>
      </c>
      <c r="E217" s="7">
        <f ca="1">IF(EingegebeneWerte,IF(ROW()-ROW(Tilgung[[#Headers],[Zins]])=1,-IPMT(ZinsSatz/12,1,DauerDerHypothek
-ROWS($C$4:C217)+1,Tilgung[[#This Row],[Anfangs-
saldo]]),IFERROR(-IPMT(ZinsSatz/12,1,Tilgung[[#This Row],[Anz.
verbleibend]],D218),0)),0)</f>
        <v>488.56618604298717</v>
      </c>
      <c r="F217" s="7">
        <f ca="1">IFERROR(IF(AND(EingegebeneWerte,Tilgung[[#This Row],[Zahlung
Datum]]
&lt;&gt;""),-PPMT(ZinsSatz/12,1,DauerDerHypothek-ROWS($C$4:C217)+1,Tilgung[[#This Row],[Anfangs-
saldo]]),""),0)</f>
        <v>582.64935433821643</v>
      </c>
      <c r="G217" s="7">
        <f ca="1">IF(Tilgung[[#This Row],[Zahlung
Datum]]="",0,GrundsteuerBetrag)</f>
        <v>375</v>
      </c>
      <c r="H217" s="7">
        <f ca="1">IF(Tilgung[[#This Row],[Zahlung
Datum]]="",0,Tilgung[[#This Row],[Zins]]+Tilgung[[#This Row],[Kapital]]+Tilgung[[#This Row],[Grundbesitz
Steuer]])</f>
        <v>1446.2155403812035</v>
      </c>
      <c r="I217" s="7">
        <f ca="1">IF(Tilgung[[#This Row],[Zahlung
Datum]]="",0,Tilgung[[#This Row],[Anfangs-
saldo]]-Tilgung[[#This Row],[Kapital]])</f>
        <v>117255.88465031692</v>
      </c>
      <c r="J217" s="8">
        <f ca="1">IF(Tilgung[[#This Row],[End-
saldo]]&gt;0,LetzteZeile-ROW(),0)</f>
        <v>146</v>
      </c>
    </row>
    <row r="218" spans="2:10" ht="15" customHeight="1" x14ac:dyDescent="0.35">
      <c r="B218" s="8">
        <f>ROWS($B$4:B218)</f>
        <v>215</v>
      </c>
      <c r="C218" s="9">
        <f ca="1">IF(EingegebeneWerte,IF(Tilgung[[#This Row],[Nr.]]&lt;=DauerDerHypothek,IF(ROW()-ROW(Tilgung[[#Headers],[Zahlung
Datum]])=1,DarlehenStart,IF(I217&gt;0,EDATE(C217,1),"")),""),"")</f>
        <v>50930</v>
      </c>
      <c r="D218" s="7">
        <f ca="1">IF(ROW()-ROW(Tilgung[[#Headers],[Anfangs-
saldo]])=1,DarlehensBetrag,IF(Tilgung[[#This Row],[Zahlung
Datum]]="",0,INDEX(Tilgung[], ROW()-4,8)))</f>
        <v>117255.88465031692</v>
      </c>
      <c r="E218" s="7">
        <f ca="1">IF(EingegebeneWerte,IF(ROW()-ROW(Tilgung[[#Headers],[Zins]])=1,-IPMT(ZinsSatz/12,1,DauerDerHypothek
-ROWS($C$4:C218)+1,Tilgung[[#This Row],[Anfangs-
saldo]]),IFERROR(-IPMT(ZinsSatz/12,1,Tilgung[[#This Row],[Anz.
verbleibend]],D219),0)),0)</f>
        <v>486.12836495973175</v>
      </c>
      <c r="F218" s="7">
        <f ca="1">IFERROR(IF(AND(EingegebeneWerte,Tilgung[[#This Row],[Zahlung
Datum]]
&lt;&gt;""),-PPMT(ZinsSatz/12,1,DauerDerHypothek-ROWS($C$4:C218)+1,Tilgung[[#This Row],[Anfangs-
saldo]]),""),0)</f>
        <v>585.07705998129222</v>
      </c>
      <c r="G218" s="7">
        <f ca="1">IF(Tilgung[[#This Row],[Zahlung
Datum]]="",0,GrundsteuerBetrag)</f>
        <v>375</v>
      </c>
      <c r="H218" s="7">
        <f ca="1">IF(Tilgung[[#This Row],[Zahlung
Datum]]="",0,Tilgung[[#This Row],[Zins]]+Tilgung[[#This Row],[Kapital]]+Tilgung[[#This Row],[Grundbesitz
Steuer]])</f>
        <v>1446.2054249410239</v>
      </c>
      <c r="I218" s="7">
        <f ca="1">IF(Tilgung[[#This Row],[Zahlung
Datum]]="",0,Tilgung[[#This Row],[Anfangs-
saldo]]-Tilgung[[#This Row],[Kapital]])</f>
        <v>116670.80759033562</v>
      </c>
      <c r="J218" s="8">
        <f ca="1">IF(Tilgung[[#This Row],[End-
saldo]]&gt;0,LetzteZeile-ROW(),0)</f>
        <v>145</v>
      </c>
    </row>
    <row r="219" spans="2:10" ht="15" customHeight="1" x14ac:dyDescent="0.35">
      <c r="B219" s="8">
        <f>ROWS($B$4:B219)</f>
        <v>216</v>
      </c>
      <c r="C219" s="9">
        <f ca="1">IF(EingegebeneWerte,IF(Tilgung[[#This Row],[Nr.]]&lt;=DauerDerHypothek,IF(ROW()-ROW(Tilgung[[#Headers],[Zahlung
Datum]])=1,DarlehenStart,IF(I218&gt;0,EDATE(C218,1),"")),""),"")</f>
        <v>50960</v>
      </c>
      <c r="D219" s="7">
        <f ca="1">IF(ROW()-ROW(Tilgung[[#Headers],[Anfangs-
saldo]])=1,DarlehensBetrag,IF(Tilgung[[#This Row],[Zahlung
Datum]]="",0,INDEX(Tilgung[], ROW()-4,8)))</f>
        <v>116670.80759033562</v>
      </c>
      <c r="E219" s="7">
        <f ca="1">IF(EingegebeneWerte,IF(ROW()-ROW(Tilgung[[#Headers],[Zins]])=1,-IPMT(ZinsSatz/12,1,DauerDerHypothek
-ROWS($C$4:C219)+1,Tilgung[[#This Row],[Anfangs-
saldo]]),IFERROR(-IPMT(ZinsSatz/12,1,Tilgung[[#This Row],[Anz.
verbleibend]],D220),0)),0)</f>
        <v>483.68038628862945</v>
      </c>
      <c r="F219" s="7">
        <f ca="1">IFERROR(IF(AND(EingegebeneWerte,Tilgung[[#This Row],[Zahlung
Datum]]
&lt;&gt;""),-PPMT(ZinsSatz/12,1,DauerDerHypothek-ROWS($C$4:C219)+1,Tilgung[[#This Row],[Anfangs-
saldo]]),""),0)</f>
        <v>587.51488106454769</v>
      </c>
      <c r="G219" s="7">
        <f ca="1">IF(Tilgung[[#This Row],[Zahlung
Datum]]="",0,GrundsteuerBetrag)</f>
        <v>375</v>
      </c>
      <c r="H219" s="7">
        <f ca="1">IF(Tilgung[[#This Row],[Zahlung
Datum]]="",0,Tilgung[[#This Row],[Zins]]+Tilgung[[#This Row],[Kapital]]+Tilgung[[#This Row],[Grundbesitz
Steuer]])</f>
        <v>1446.1952673531771</v>
      </c>
      <c r="I219" s="7">
        <f ca="1">IF(Tilgung[[#This Row],[Zahlung
Datum]]="",0,Tilgung[[#This Row],[Anfangs-
saldo]]-Tilgung[[#This Row],[Kapital]])</f>
        <v>116083.29270927107</v>
      </c>
      <c r="J219" s="8">
        <f ca="1">IF(Tilgung[[#This Row],[End-
saldo]]&gt;0,LetzteZeile-ROW(),0)</f>
        <v>144</v>
      </c>
    </row>
    <row r="220" spans="2:10" ht="15" customHeight="1" x14ac:dyDescent="0.35">
      <c r="B220" s="8">
        <f>ROWS($B$4:B220)</f>
        <v>217</v>
      </c>
      <c r="C220" s="9">
        <f ca="1">IF(EingegebeneWerte,IF(Tilgung[[#This Row],[Nr.]]&lt;=DauerDerHypothek,IF(ROW()-ROW(Tilgung[[#Headers],[Zahlung
Datum]])=1,DarlehenStart,IF(I219&gt;0,EDATE(C219,1),"")),""),"")</f>
        <v>50991</v>
      </c>
      <c r="D220" s="7">
        <f ca="1">IF(ROW()-ROW(Tilgung[[#Headers],[Anfangs-
saldo]])=1,DarlehensBetrag,IF(Tilgung[[#This Row],[Zahlung
Datum]]="",0,INDEX(Tilgung[], ROW()-4,8)))</f>
        <v>116083.29270927107</v>
      </c>
      <c r="E220" s="7">
        <f ca="1">IF(EingegebeneWerte,IF(ROW()-ROW(Tilgung[[#Headers],[Zins]])=1,-IPMT(ZinsSatz/12,1,DauerDerHypothek
-ROWS($C$4:C220)+1,Tilgung[[#This Row],[Anfangs-
saldo]]),IFERROR(-IPMT(ZinsSatz/12,1,Tilgung[[#This Row],[Anz.
verbleibend]],D221),0)),0)</f>
        <v>481.22220770639757</v>
      </c>
      <c r="F220" s="7">
        <f ca="1">IFERROR(IF(AND(EingegebeneWerte,Tilgung[[#This Row],[Zahlung
Datum]]
&lt;&gt;""),-PPMT(ZinsSatz/12,1,DauerDerHypothek-ROWS($C$4:C220)+1,Tilgung[[#This Row],[Anfangs-
saldo]]),""),0)</f>
        <v>589.96285973565</v>
      </c>
      <c r="G220" s="7">
        <f ca="1">IF(Tilgung[[#This Row],[Zahlung
Datum]]="",0,GrundsteuerBetrag)</f>
        <v>375</v>
      </c>
      <c r="H220" s="7">
        <f ca="1">IF(Tilgung[[#This Row],[Zahlung
Datum]]="",0,Tilgung[[#This Row],[Zins]]+Tilgung[[#This Row],[Kapital]]+Tilgung[[#This Row],[Grundbesitz
Steuer]])</f>
        <v>1446.1850674420475</v>
      </c>
      <c r="I220" s="7">
        <f ca="1">IF(Tilgung[[#This Row],[Zahlung
Datum]]="",0,Tilgung[[#This Row],[Anfangs-
saldo]]-Tilgung[[#This Row],[Kapital]])</f>
        <v>115493.32984953542</v>
      </c>
      <c r="J220" s="8">
        <f ca="1">IF(Tilgung[[#This Row],[End-
saldo]]&gt;0,LetzteZeile-ROW(),0)</f>
        <v>143</v>
      </c>
    </row>
    <row r="221" spans="2:10" ht="15" customHeight="1" x14ac:dyDescent="0.35">
      <c r="B221" s="8">
        <f>ROWS($B$4:B221)</f>
        <v>218</v>
      </c>
      <c r="C221" s="9">
        <f ca="1">IF(EingegebeneWerte,IF(Tilgung[[#This Row],[Nr.]]&lt;=DauerDerHypothek,IF(ROW()-ROW(Tilgung[[#Headers],[Zahlung
Datum]])=1,DarlehenStart,IF(I220&gt;0,EDATE(C220,1),"")),""),"")</f>
        <v>51022</v>
      </c>
      <c r="D221" s="7">
        <f ca="1">IF(ROW()-ROW(Tilgung[[#Headers],[Anfangs-
saldo]])=1,DarlehensBetrag,IF(Tilgung[[#This Row],[Zahlung
Datum]]="",0,INDEX(Tilgung[], ROW()-4,8)))</f>
        <v>115493.32984953542</v>
      </c>
      <c r="E221" s="7">
        <f ca="1">IF(EingegebeneWerte,IF(ROW()-ROW(Tilgung[[#Headers],[Zins]])=1,-IPMT(ZinsSatz/12,1,DauerDerHypothek
-ROWS($C$4:C221)+1,Tilgung[[#This Row],[Anfangs-
saldo]]),IFERROR(-IPMT(ZinsSatz/12,1,Tilgung[[#This Row],[Anz.
verbleibend]],D222),0)),0)</f>
        <v>478.75378671340638</v>
      </c>
      <c r="F221" s="7">
        <f ca="1">IFERROR(IF(AND(EingegebeneWerte,Tilgung[[#This Row],[Zahlung
Datum]]
&lt;&gt;""),-PPMT(ZinsSatz/12,1,DauerDerHypothek-ROWS($C$4:C221)+1,Tilgung[[#This Row],[Anfangs-
saldo]]),""),0)</f>
        <v>592.42103831788177</v>
      </c>
      <c r="G221" s="7">
        <f ca="1">IF(Tilgung[[#This Row],[Zahlung
Datum]]="",0,GrundsteuerBetrag)</f>
        <v>375</v>
      </c>
      <c r="H221" s="7">
        <f ca="1">IF(Tilgung[[#This Row],[Zahlung
Datum]]="",0,Tilgung[[#This Row],[Zins]]+Tilgung[[#This Row],[Kapital]]+Tilgung[[#This Row],[Grundbesitz
Steuer]])</f>
        <v>1446.174825031288</v>
      </c>
      <c r="I221" s="7">
        <f ca="1">IF(Tilgung[[#This Row],[Zahlung
Datum]]="",0,Tilgung[[#This Row],[Anfangs-
saldo]]-Tilgung[[#This Row],[Kapital]])</f>
        <v>114900.90881121754</v>
      </c>
      <c r="J221" s="8">
        <f ca="1">IF(Tilgung[[#This Row],[End-
saldo]]&gt;0,LetzteZeile-ROW(),0)</f>
        <v>142</v>
      </c>
    </row>
    <row r="222" spans="2:10" ht="15" customHeight="1" x14ac:dyDescent="0.35">
      <c r="B222" s="8">
        <f>ROWS($B$4:B222)</f>
        <v>219</v>
      </c>
      <c r="C222" s="9">
        <f ca="1">IF(EingegebeneWerte,IF(Tilgung[[#This Row],[Nr.]]&lt;=DauerDerHypothek,IF(ROW()-ROW(Tilgung[[#Headers],[Zahlung
Datum]])=1,DarlehenStart,IF(I221&gt;0,EDATE(C221,1),"")),""),"")</f>
        <v>51052</v>
      </c>
      <c r="D222" s="7">
        <f ca="1">IF(ROW()-ROW(Tilgung[[#Headers],[Anfangs-
saldo]])=1,DarlehensBetrag,IF(Tilgung[[#This Row],[Zahlung
Datum]]="",0,INDEX(Tilgung[], ROW()-4,8)))</f>
        <v>114900.90881121754</v>
      </c>
      <c r="E222" s="7">
        <f ca="1">IF(EingegebeneWerte,IF(ROW()-ROW(Tilgung[[#Headers],[Zins]])=1,-IPMT(ZinsSatz/12,1,DauerDerHypothek
-ROWS($C$4:C222)+1,Tilgung[[#This Row],[Anfangs-
saldo]]),IFERROR(-IPMT(ZinsSatz/12,1,Tilgung[[#This Row],[Anz.
verbleibend]],D223),0)),0)</f>
        <v>476.27508063294442</v>
      </c>
      <c r="F222" s="7">
        <f ca="1">IFERROR(IF(AND(EingegebeneWerte,Tilgung[[#This Row],[Zahlung
Datum]]
&lt;&gt;""),-PPMT(ZinsSatz/12,1,DauerDerHypothek-ROWS($C$4:C222)+1,Tilgung[[#This Row],[Anfangs-
saldo]]),""),0)</f>
        <v>594.88945931087301</v>
      </c>
      <c r="G222" s="7">
        <f ca="1">IF(Tilgung[[#This Row],[Zahlung
Datum]]="",0,GrundsteuerBetrag)</f>
        <v>375</v>
      </c>
      <c r="H222" s="7">
        <f ca="1">IF(Tilgung[[#This Row],[Zahlung
Datum]]="",0,Tilgung[[#This Row],[Zins]]+Tilgung[[#This Row],[Kapital]]+Tilgung[[#This Row],[Grundbesitz
Steuer]])</f>
        <v>1446.1645399438175</v>
      </c>
      <c r="I222" s="7">
        <f ca="1">IF(Tilgung[[#This Row],[Zahlung
Datum]]="",0,Tilgung[[#This Row],[Anfangs-
saldo]]-Tilgung[[#This Row],[Kapital]])</f>
        <v>114306.01935190667</v>
      </c>
      <c r="J222" s="8">
        <f ca="1">IF(Tilgung[[#This Row],[End-
saldo]]&gt;0,LetzteZeile-ROW(),0)</f>
        <v>141</v>
      </c>
    </row>
    <row r="223" spans="2:10" ht="15" customHeight="1" x14ac:dyDescent="0.35">
      <c r="B223" s="8">
        <f>ROWS($B$4:B223)</f>
        <v>220</v>
      </c>
      <c r="C223" s="9">
        <f ca="1">IF(EingegebeneWerte,IF(Tilgung[[#This Row],[Nr.]]&lt;=DauerDerHypothek,IF(ROW()-ROW(Tilgung[[#Headers],[Zahlung
Datum]])=1,DarlehenStart,IF(I222&gt;0,EDATE(C222,1),"")),""),"")</f>
        <v>51083</v>
      </c>
      <c r="D223" s="7">
        <f ca="1">IF(ROW()-ROW(Tilgung[[#Headers],[Anfangs-
saldo]])=1,DarlehensBetrag,IF(Tilgung[[#This Row],[Zahlung
Datum]]="",0,INDEX(Tilgung[], ROW()-4,8)))</f>
        <v>114306.01935190667</v>
      </c>
      <c r="E223" s="7">
        <f ca="1">IF(EingegebeneWerte,IF(ROW()-ROW(Tilgung[[#Headers],[Zins]])=1,-IPMT(ZinsSatz/12,1,DauerDerHypothek
-ROWS($C$4:C223)+1,Tilgung[[#This Row],[Anfangs-
saldo]]),IFERROR(-IPMT(ZinsSatz/12,1,Tilgung[[#This Row],[Anz.
verbleibend]],D224),0)),0)</f>
        <v>473.78604661048053</v>
      </c>
      <c r="F223" s="7">
        <f ca="1">IFERROR(IF(AND(EingegebeneWerte,Tilgung[[#This Row],[Zahlung
Datum]]
&lt;&gt;""),-PPMT(ZinsSatz/12,1,DauerDerHypothek-ROWS($C$4:C223)+1,Tilgung[[#This Row],[Anfangs-
saldo]]),""),0)</f>
        <v>597.36816539133508</v>
      </c>
      <c r="G223" s="7">
        <f ca="1">IF(Tilgung[[#This Row],[Zahlung
Datum]]="",0,GrundsteuerBetrag)</f>
        <v>375</v>
      </c>
      <c r="H223" s="7">
        <f ca="1">IF(Tilgung[[#This Row],[Zahlung
Datum]]="",0,Tilgung[[#This Row],[Zins]]+Tilgung[[#This Row],[Kapital]]+Tilgung[[#This Row],[Grundbesitz
Steuer]])</f>
        <v>1446.1542120018157</v>
      </c>
      <c r="I223" s="7">
        <f ca="1">IF(Tilgung[[#This Row],[Zahlung
Datum]]="",0,Tilgung[[#This Row],[Anfangs-
saldo]]-Tilgung[[#This Row],[Kapital]])</f>
        <v>113708.65118651533</v>
      </c>
      <c r="J223" s="8">
        <f ca="1">IF(Tilgung[[#This Row],[End-
saldo]]&gt;0,LetzteZeile-ROW(),0)</f>
        <v>140</v>
      </c>
    </row>
    <row r="224" spans="2:10" ht="15" customHeight="1" x14ac:dyDescent="0.35">
      <c r="B224" s="8">
        <f>ROWS($B$4:B224)</f>
        <v>221</v>
      </c>
      <c r="C224" s="9">
        <f ca="1">IF(EingegebeneWerte,IF(Tilgung[[#This Row],[Nr.]]&lt;=DauerDerHypothek,IF(ROW()-ROW(Tilgung[[#Headers],[Zahlung
Datum]])=1,DarlehenStart,IF(I223&gt;0,EDATE(C223,1),"")),""),"")</f>
        <v>51113</v>
      </c>
      <c r="D224" s="7">
        <f ca="1">IF(ROW()-ROW(Tilgung[[#Headers],[Anfangs-
saldo]])=1,DarlehensBetrag,IF(Tilgung[[#This Row],[Zahlung
Datum]]="",0,INDEX(Tilgung[], ROW()-4,8)))</f>
        <v>113708.65118651533</v>
      </c>
      <c r="E224" s="7">
        <f ca="1">IF(EingegebeneWerte,IF(ROW()-ROW(Tilgung[[#Headers],[Zins]])=1,-IPMT(ZinsSatz/12,1,DauerDerHypothek
-ROWS($C$4:C224)+1,Tilgung[[#This Row],[Anfangs-
saldo]]),IFERROR(-IPMT(ZinsSatz/12,1,Tilgung[[#This Row],[Anz.
verbleibend]],D225),0)),0)</f>
        <v>471.28664161292301</v>
      </c>
      <c r="F224" s="7">
        <f ca="1">IFERROR(IF(AND(EingegebeneWerte,Tilgung[[#This Row],[Zahlung
Datum]]
&lt;&gt;""),-PPMT(ZinsSatz/12,1,DauerDerHypothek-ROWS($C$4:C224)+1,Tilgung[[#This Row],[Anfangs-
saldo]]),""),0)</f>
        <v>599.85719941379887</v>
      </c>
      <c r="G224" s="7">
        <f ca="1">IF(Tilgung[[#This Row],[Zahlung
Datum]]="",0,GrundsteuerBetrag)</f>
        <v>375</v>
      </c>
      <c r="H224" s="7">
        <f ca="1">IF(Tilgung[[#This Row],[Zahlung
Datum]]="",0,Tilgung[[#This Row],[Zins]]+Tilgung[[#This Row],[Kapital]]+Tilgung[[#This Row],[Grundbesitz
Steuer]])</f>
        <v>1446.1438410267219</v>
      </c>
      <c r="I224" s="7">
        <f ca="1">IF(Tilgung[[#This Row],[Zahlung
Datum]]="",0,Tilgung[[#This Row],[Anfangs-
saldo]]-Tilgung[[#This Row],[Kapital]])</f>
        <v>113108.79398710153</v>
      </c>
      <c r="J224" s="8">
        <f ca="1">IF(Tilgung[[#This Row],[End-
saldo]]&gt;0,LetzteZeile-ROW(),0)</f>
        <v>139</v>
      </c>
    </row>
    <row r="225" spans="2:10" ht="15" customHeight="1" x14ac:dyDescent="0.35">
      <c r="B225" s="8">
        <f>ROWS($B$4:B225)</f>
        <v>222</v>
      </c>
      <c r="C225" s="9">
        <f ca="1">IF(EingegebeneWerte,IF(Tilgung[[#This Row],[Nr.]]&lt;=DauerDerHypothek,IF(ROW()-ROW(Tilgung[[#Headers],[Zahlung
Datum]])=1,DarlehenStart,IF(I224&gt;0,EDATE(C224,1),"")),""),"")</f>
        <v>51144</v>
      </c>
      <c r="D225" s="7">
        <f ca="1">IF(ROW()-ROW(Tilgung[[#Headers],[Anfangs-
saldo]])=1,DarlehensBetrag,IF(Tilgung[[#This Row],[Zahlung
Datum]]="",0,INDEX(Tilgung[], ROW()-4,8)))</f>
        <v>113108.79398710153</v>
      </c>
      <c r="E225" s="7">
        <f ca="1">IF(EingegebeneWerte,IF(ROW()-ROW(Tilgung[[#Headers],[Zins]])=1,-IPMT(ZinsSatz/12,1,DauerDerHypothek
-ROWS($C$4:C225)+1,Tilgung[[#This Row],[Anfangs-
saldo]]),IFERROR(-IPMT(ZinsSatz/12,1,Tilgung[[#This Row],[Anz.
verbleibend]],D226),0)),0)</f>
        <v>468.77682242787569</v>
      </c>
      <c r="F225" s="7">
        <f ca="1">IFERROR(IF(AND(EingegebeneWerte,Tilgung[[#This Row],[Zahlung
Datum]]
&lt;&gt;""),-PPMT(ZinsSatz/12,1,DauerDerHypothek-ROWS($C$4:C225)+1,Tilgung[[#This Row],[Anfangs-
saldo]]),""),0)</f>
        <v>602.35660441135622</v>
      </c>
      <c r="G225" s="7">
        <f ca="1">IF(Tilgung[[#This Row],[Zahlung
Datum]]="",0,GrundsteuerBetrag)</f>
        <v>375</v>
      </c>
      <c r="H225" s="7">
        <f ca="1">IF(Tilgung[[#This Row],[Zahlung
Datum]]="",0,Tilgung[[#This Row],[Zins]]+Tilgung[[#This Row],[Kapital]]+Tilgung[[#This Row],[Grundbesitz
Steuer]])</f>
        <v>1446.133426839232</v>
      </c>
      <c r="I225" s="7">
        <f ca="1">IF(Tilgung[[#This Row],[Zahlung
Datum]]="",0,Tilgung[[#This Row],[Anfangs-
saldo]]-Tilgung[[#This Row],[Kapital]])</f>
        <v>112506.43738269017</v>
      </c>
      <c r="J225" s="8">
        <f ca="1">IF(Tilgung[[#This Row],[End-
saldo]]&gt;0,LetzteZeile-ROW(),0)</f>
        <v>138</v>
      </c>
    </row>
    <row r="226" spans="2:10" ht="15" customHeight="1" x14ac:dyDescent="0.35">
      <c r="B226" s="8">
        <f>ROWS($B$4:B226)</f>
        <v>223</v>
      </c>
      <c r="C226" s="9">
        <f ca="1">IF(EingegebeneWerte,IF(Tilgung[[#This Row],[Nr.]]&lt;=DauerDerHypothek,IF(ROW()-ROW(Tilgung[[#Headers],[Zahlung
Datum]])=1,DarlehenStart,IF(I225&gt;0,EDATE(C225,1),"")),""),"")</f>
        <v>51175</v>
      </c>
      <c r="D226" s="7">
        <f ca="1">IF(ROW()-ROW(Tilgung[[#Headers],[Anfangs-
saldo]])=1,DarlehensBetrag,IF(Tilgung[[#This Row],[Zahlung
Datum]]="",0,INDEX(Tilgung[], ROW()-4,8)))</f>
        <v>112506.43738269017</v>
      </c>
      <c r="E226" s="7">
        <f ca="1">IF(EingegebeneWerte,IF(ROW()-ROW(Tilgung[[#Headers],[Zins]])=1,-IPMT(ZinsSatz/12,1,DauerDerHypothek
-ROWS($C$4:C226)+1,Tilgung[[#This Row],[Anfangs-
saldo]]),IFERROR(-IPMT(ZinsSatz/12,1,Tilgung[[#This Row],[Anz.
verbleibend]],D227),0)),0)</f>
        <v>466.25654566289069</v>
      </c>
      <c r="F226" s="7">
        <f ca="1">IFERROR(IF(AND(EingegebeneWerte,Tilgung[[#This Row],[Zahlung
Datum]]
&lt;&gt;""),-PPMT(ZinsSatz/12,1,DauerDerHypothek-ROWS($C$4:C226)+1,Tilgung[[#This Row],[Anfangs-
saldo]]),""),0)</f>
        <v>604.86642359640371</v>
      </c>
      <c r="G226" s="7">
        <f ca="1">IF(Tilgung[[#This Row],[Zahlung
Datum]]="",0,GrundsteuerBetrag)</f>
        <v>375</v>
      </c>
      <c r="H226" s="7">
        <f ca="1">IF(Tilgung[[#This Row],[Zahlung
Datum]]="",0,Tilgung[[#This Row],[Zins]]+Tilgung[[#This Row],[Kapital]]+Tilgung[[#This Row],[Grundbesitz
Steuer]])</f>
        <v>1446.1229692592945</v>
      </c>
      <c r="I226" s="7">
        <f ca="1">IF(Tilgung[[#This Row],[Zahlung
Datum]]="",0,Tilgung[[#This Row],[Anfangs-
saldo]]-Tilgung[[#This Row],[Kapital]])</f>
        <v>111901.57095909376</v>
      </c>
      <c r="J226" s="8">
        <f ca="1">IF(Tilgung[[#This Row],[End-
saldo]]&gt;0,LetzteZeile-ROW(),0)</f>
        <v>137</v>
      </c>
    </row>
    <row r="227" spans="2:10" ht="15" customHeight="1" x14ac:dyDescent="0.35">
      <c r="B227" s="8">
        <f>ROWS($B$4:B227)</f>
        <v>224</v>
      </c>
      <c r="C227" s="9">
        <f ca="1">IF(EingegebeneWerte,IF(Tilgung[[#This Row],[Nr.]]&lt;=DauerDerHypothek,IF(ROW()-ROW(Tilgung[[#Headers],[Zahlung
Datum]])=1,DarlehenStart,IF(I226&gt;0,EDATE(C226,1),"")),""),"")</f>
        <v>51204</v>
      </c>
      <c r="D227" s="7">
        <f ca="1">IF(ROW()-ROW(Tilgung[[#Headers],[Anfangs-
saldo]])=1,DarlehensBetrag,IF(Tilgung[[#This Row],[Zahlung
Datum]]="",0,INDEX(Tilgung[], ROW()-4,8)))</f>
        <v>111901.57095909376</v>
      </c>
      <c r="E227" s="7">
        <f ca="1">IF(EingegebeneWerte,IF(ROW()-ROW(Tilgung[[#Headers],[Zins]])=1,-IPMT(ZinsSatz/12,1,DauerDerHypothek
-ROWS($C$4:C227)+1,Tilgung[[#This Row],[Anfangs-
saldo]]),IFERROR(-IPMT(ZinsSatz/12,1,Tilgung[[#This Row],[Anz.
verbleibend]],D228),0)),0)</f>
        <v>463.72576774471821</v>
      </c>
      <c r="F227" s="7">
        <f ca="1">IFERROR(IF(AND(EingegebeneWerte,Tilgung[[#This Row],[Zahlung
Datum]]
&lt;&gt;""),-PPMT(ZinsSatz/12,1,DauerDerHypothek-ROWS($C$4:C227)+1,Tilgung[[#This Row],[Anfangs-
saldo]]),""),0)</f>
        <v>607.38670036138853</v>
      </c>
      <c r="G227" s="7">
        <f ca="1">IF(Tilgung[[#This Row],[Zahlung
Datum]]="",0,GrundsteuerBetrag)</f>
        <v>375</v>
      </c>
      <c r="H227" s="7">
        <f ca="1">IF(Tilgung[[#This Row],[Zahlung
Datum]]="",0,Tilgung[[#This Row],[Zins]]+Tilgung[[#This Row],[Kapital]]+Tilgung[[#This Row],[Grundbesitz
Steuer]])</f>
        <v>1446.1124681061067</v>
      </c>
      <c r="I227" s="7">
        <f ca="1">IF(Tilgung[[#This Row],[Zahlung
Datum]]="",0,Tilgung[[#This Row],[Anfangs-
saldo]]-Tilgung[[#This Row],[Kapital]])</f>
        <v>111294.18425873238</v>
      </c>
      <c r="J227" s="8">
        <f ca="1">IF(Tilgung[[#This Row],[End-
saldo]]&gt;0,LetzteZeile-ROW(),0)</f>
        <v>136</v>
      </c>
    </row>
    <row r="228" spans="2:10" ht="15" customHeight="1" x14ac:dyDescent="0.35">
      <c r="B228" s="8">
        <f>ROWS($B$4:B228)</f>
        <v>225</v>
      </c>
      <c r="C228" s="9">
        <f ca="1">IF(EingegebeneWerte,IF(Tilgung[[#This Row],[Nr.]]&lt;=DauerDerHypothek,IF(ROW()-ROW(Tilgung[[#Headers],[Zahlung
Datum]])=1,DarlehenStart,IF(I227&gt;0,EDATE(C227,1),"")),""),"")</f>
        <v>51235</v>
      </c>
      <c r="D228" s="7">
        <f ca="1">IF(ROW()-ROW(Tilgung[[#Headers],[Anfangs-
saldo]])=1,DarlehensBetrag,IF(Tilgung[[#This Row],[Zahlung
Datum]]="",0,INDEX(Tilgung[], ROW()-4,8)))</f>
        <v>111294.18425873238</v>
      </c>
      <c r="E228" s="7">
        <f ca="1">IF(EingegebeneWerte,IF(ROW()-ROW(Tilgung[[#Headers],[Zins]])=1,-IPMT(ZinsSatz/12,1,DauerDerHypothek
-ROWS($C$4:C228)+1,Tilgung[[#This Row],[Anfangs-
saldo]]),IFERROR(-IPMT(ZinsSatz/12,1,Tilgung[[#This Row],[Anz.
verbleibend]],D229),0)),0)</f>
        <v>461.18444491855342</v>
      </c>
      <c r="F228" s="7">
        <f ca="1">IFERROR(IF(AND(EingegebeneWerte,Tilgung[[#This Row],[Zahlung
Datum]]
&lt;&gt;""),-PPMT(ZinsSatz/12,1,DauerDerHypothek-ROWS($C$4:C228)+1,Tilgung[[#This Row],[Anfangs-
saldo]]),""),0)</f>
        <v>609.91747827956101</v>
      </c>
      <c r="G228" s="7">
        <f ca="1">IF(Tilgung[[#This Row],[Zahlung
Datum]]="",0,GrundsteuerBetrag)</f>
        <v>375</v>
      </c>
      <c r="H228" s="7">
        <f ca="1">IF(Tilgung[[#This Row],[Zahlung
Datum]]="",0,Tilgung[[#This Row],[Zins]]+Tilgung[[#This Row],[Kapital]]+Tilgung[[#This Row],[Grundbesitz
Steuer]])</f>
        <v>1446.1019231981145</v>
      </c>
      <c r="I228" s="7">
        <f ca="1">IF(Tilgung[[#This Row],[Zahlung
Datum]]="",0,Tilgung[[#This Row],[Anfangs-
saldo]]-Tilgung[[#This Row],[Kapital]])</f>
        <v>110684.26678045282</v>
      </c>
      <c r="J228" s="8">
        <f ca="1">IF(Tilgung[[#This Row],[End-
saldo]]&gt;0,LetzteZeile-ROW(),0)</f>
        <v>135</v>
      </c>
    </row>
    <row r="229" spans="2:10" ht="15" customHeight="1" x14ac:dyDescent="0.35">
      <c r="B229" s="8">
        <f>ROWS($B$4:B229)</f>
        <v>226</v>
      </c>
      <c r="C229" s="9">
        <f ca="1">IF(EingegebeneWerte,IF(Tilgung[[#This Row],[Nr.]]&lt;=DauerDerHypothek,IF(ROW()-ROW(Tilgung[[#Headers],[Zahlung
Datum]])=1,DarlehenStart,IF(I228&gt;0,EDATE(C228,1),"")),""),"")</f>
        <v>51265</v>
      </c>
      <c r="D229" s="7">
        <f ca="1">IF(ROW()-ROW(Tilgung[[#Headers],[Anfangs-
saldo]])=1,DarlehensBetrag,IF(Tilgung[[#This Row],[Zahlung
Datum]]="",0,INDEX(Tilgung[], ROW()-4,8)))</f>
        <v>110684.26678045282</v>
      </c>
      <c r="E229" s="7">
        <f ca="1">IF(EingegebeneWerte,IF(ROW()-ROW(Tilgung[[#Headers],[Zins]])=1,-IPMT(ZinsSatz/12,1,DauerDerHypothek
-ROWS($C$4:C229)+1,Tilgung[[#This Row],[Anfangs-
saldo]]),IFERROR(-IPMT(ZinsSatz/12,1,Tilgung[[#This Row],[Anz.
verbleibend]],D230),0)),0)</f>
        <v>458.63253324727958</v>
      </c>
      <c r="F229" s="7">
        <f ca="1">IFERROR(IF(AND(EingegebeneWerte,Tilgung[[#This Row],[Zahlung
Datum]]
&lt;&gt;""),-PPMT(ZinsSatz/12,1,DauerDerHypothek-ROWS($C$4:C229)+1,Tilgung[[#This Row],[Anfangs-
saldo]]),""),0)</f>
        <v>612.45880110572591</v>
      </c>
      <c r="G229" s="7">
        <f ca="1">IF(Tilgung[[#This Row],[Zahlung
Datum]]="",0,GrundsteuerBetrag)</f>
        <v>375</v>
      </c>
      <c r="H229" s="7">
        <f ca="1">IF(Tilgung[[#This Row],[Zahlung
Datum]]="",0,Tilgung[[#This Row],[Zins]]+Tilgung[[#This Row],[Kapital]]+Tilgung[[#This Row],[Grundbesitz
Steuer]])</f>
        <v>1446.0913343530055</v>
      </c>
      <c r="I229" s="7">
        <f ca="1">IF(Tilgung[[#This Row],[Zahlung
Datum]]="",0,Tilgung[[#This Row],[Anfangs-
saldo]]-Tilgung[[#This Row],[Kapital]])</f>
        <v>110071.8079793471</v>
      </c>
      <c r="J229" s="8">
        <f ca="1">IF(Tilgung[[#This Row],[End-
saldo]]&gt;0,LetzteZeile-ROW(),0)</f>
        <v>134</v>
      </c>
    </row>
    <row r="230" spans="2:10" ht="15" customHeight="1" x14ac:dyDescent="0.35">
      <c r="B230" s="8">
        <f>ROWS($B$4:B230)</f>
        <v>227</v>
      </c>
      <c r="C230" s="9">
        <f ca="1">IF(EingegebeneWerte,IF(Tilgung[[#This Row],[Nr.]]&lt;=DauerDerHypothek,IF(ROW()-ROW(Tilgung[[#Headers],[Zahlung
Datum]])=1,DarlehenStart,IF(I229&gt;0,EDATE(C229,1),"")),""),"")</f>
        <v>51296</v>
      </c>
      <c r="D230" s="7">
        <f ca="1">IF(ROW()-ROW(Tilgung[[#Headers],[Anfangs-
saldo]])=1,DarlehensBetrag,IF(Tilgung[[#This Row],[Zahlung
Datum]]="",0,INDEX(Tilgung[], ROW()-4,8)))</f>
        <v>110071.8079793471</v>
      </c>
      <c r="E230" s="7">
        <f ca="1">IF(EingegebeneWerte,IF(ROW()-ROW(Tilgung[[#Headers],[Zins]])=1,-IPMT(ZinsSatz/12,1,DauerDerHypothek
-ROWS($C$4:C230)+1,Tilgung[[#This Row],[Anfangs-
saldo]]),IFERROR(-IPMT(ZinsSatz/12,1,Tilgung[[#This Row],[Anz.
verbleibend]],D231),0)),0)</f>
        <v>456.06998861070872</v>
      </c>
      <c r="F230" s="7">
        <f ca="1">IFERROR(IF(AND(EingegebeneWerte,Tilgung[[#This Row],[Zahlung
Datum]]
&lt;&gt;""),-PPMT(ZinsSatz/12,1,DauerDerHypothek-ROWS($C$4:C230)+1,Tilgung[[#This Row],[Anfangs-
saldo]]),""),0)</f>
        <v>615.01071277699998</v>
      </c>
      <c r="G230" s="7">
        <f ca="1">IF(Tilgung[[#This Row],[Zahlung
Datum]]="",0,GrundsteuerBetrag)</f>
        <v>375</v>
      </c>
      <c r="H230" s="7">
        <f ca="1">IF(Tilgung[[#This Row],[Zahlung
Datum]]="",0,Tilgung[[#This Row],[Zins]]+Tilgung[[#This Row],[Kapital]]+Tilgung[[#This Row],[Grundbesitz
Steuer]])</f>
        <v>1446.0807013877088</v>
      </c>
      <c r="I230" s="7">
        <f ca="1">IF(Tilgung[[#This Row],[Zahlung
Datum]]="",0,Tilgung[[#This Row],[Anfangs-
saldo]]-Tilgung[[#This Row],[Kapital]])</f>
        <v>109456.79726657009</v>
      </c>
      <c r="J230" s="8">
        <f ca="1">IF(Tilgung[[#This Row],[End-
saldo]]&gt;0,LetzteZeile-ROW(),0)</f>
        <v>133</v>
      </c>
    </row>
    <row r="231" spans="2:10" ht="15" customHeight="1" x14ac:dyDescent="0.35">
      <c r="B231" s="8">
        <f>ROWS($B$4:B231)</f>
        <v>228</v>
      </c>
      <c r="C231" s="9">
        <f ca="1">IF(EingegebeneWerte,IF(Tilgung[[#This Row],[Nr.]]&lt;=DauerDerHypothek,IF(ROW()-ROW(Tilgung[[#Headers],[Zahlung
Datum]])=1,DarlehenStart,IF(I230&gt;0,EDATE(C230,1),"")),""),"")</f>
        <v>51326</v>
      </c>
      <c r="D231" s="7">
        <f ca="1">IF(ROW()-ROW(Tilgung[[#Headers],[Anfangs-
saldo]])=1,DarlehensBetrag,IF(Tilgung[[#This Row],[Zahlung
Datum]]="",0,INDEX(Tilgung[], ROW()-4,8)))</f>
        <v>109456.79726657009</v>
      </c>
      <c r="E231" s="7">
        <f ca="1">IF(EingegebeneWerte,IF(ROW()-ROW(Tilgung[[#Headers],[Zins]])=1,-IPMT(ZinsSatz/12,1,DauerDerHypothek
-ROWS($C$4:C231)+1,Tilgung[[#This Row],[Anfangs-
saldo]]),IFERROR(-IPMT(ZinsSatz/12,1,Tilgung[[#This Row],[Anz.
verbleibend]],D232),0)),0)</f>
        <v>453.49676670481881</v>
      </c>
      <c r="F231" s="7">
        <f ca="1">IFERROR(IF(AND(EingegebeneWerte,Tilgung[[#This Row],[Zahlung
Datum]]
&lt;&gt;""),-PPMT(ZinsSatz/12,1,DauerDerHypothek-ROWS($C$4:C231)+1,Tilgung[[#This Row],[Anfangs-
saldo]]),""),0)</f>
        <v>617.57325741357079</v>
      </c>
      <c r="G231" s="7">
        <f ca="1">IF(Tilgung[[#This Row],[Zahlung
Datum]]="",0,GrundsteuerBetrag)</f>
        <v>375</v>
      </c>
      <c r="H231" s="7">
        <f ca="1">IF(Tilgung[[#This Row],[Zahlung
Datum]]="",0,Tilgung[[#This Row],[Zins]]+Tilgung[[#This Row],[Kapital]]+Tilgung[[#This Row],[Grundbesitz
Steuer]])</f>
        <v>1446.0700241183895</v>
      </c>
      <c r="I231" s="7">
        <f ca="1">IF(Tilgung[[#This Row],[Zahlung
Datum]]="",0,Tilgung[[#This Row],[Anfangs-
saldo]]-Tilgung[[#This Row],[Kapital]])</f>
        <v>108839.22400915652</v>
      </c>
      <c r="J231" s="8">
        <f ca="1">IF(Tilgung[[#This Row],[End-
saldo]]&gt;0,LetzteZeile-ROW(),0)</f>
        <v>132</v>
      </c>
    </row>
    <row r="232" spans="2:10" ht="15" customHeight="1" x14ac:dyDescent="0.35">
      <c r="B232" s="8">
        <f>ROWS($B$4:B232)</f>
        <v>229</v>
      </c>
      <c r="C232" s="9">
        <f ca="1">IF(EingegebeneWerte,IF(Tilgung[[#This Row],[Nr.]]&lt;=DauerDerHypothek,IF(ROW()-ROW(Tilgung[[#Headers],[Zahlung
Datum]])=1,DarlehenStart,IF(I231&gt;0,EDATE(C231,1),"")),""),"")</f>
        <v>51357</v>
      </c>
      <c r="D232" s="7">
        <f ca="1">IF(ROW()-ROW(Tilgung[[#Headers],[Anfangs-
saldo]])=1,DarlehensBetrag,IF(Tilgung[[#This Row],[Zahlung
Datum]]="",0,INDEX(Tilgung[], ROW()-4,8)))</f>
        <v>108839.22400915652</v>
      </c>
      <c r="E232" s="7">
        <f ca="1">IF(EingegebeneWerte,IF(ROW()-ROW(Tilgung[[#Headers],[Zins]])=1,-IPMT(ZinsSatz/12,1,DauerDerHypothek
-ROWS($C$4:C232)+1,Tilgung[[#This Row],[Anfangs-
saldo]]),IFERROR(-IPMT(ZinsSatz/12,1,Tilgung[[#This Row],[Anz.
verbleibend]],D233),0)),0)</f>
        <v>450.91282304098775</v>
      </c>
      <c r="F232" s="7">
        <f ca="1">IFERROR(IF(AND(EingegebeneWerte,Tilgung[[#This Row],[Zahlung
Datum]]
&lt;&gt;""),-PPMT(ZinsSatz/12,1,DauerDerHypothek-ROWS($C$4:C232)+1,Tilgung[[#This Row],[Anfangs-
saldo]]),""),0)</f>
        <v>620.14647931946058</v>
      </c>
      <c r="G232" s="7">
        <f ca="1">IF(Tilgung[[#This Row],[Zahlung
Datum]]="",0,GrundsteuerBetrag)</f>
        <v>375</v>
      </c>
      <c r="H232" s="7">
        <f ca="1">IF(Tilgung[[#This Row],[Zahlung
Datum]]="",0,Tilgung[[#This Row],[Zins]]+Tilgung[[#This Row],[Kapital]]+Tilgung[[#This Row],[Grundbesitz
Steuer]])</f>
        <v>1446.0593023604483</v>
      </c>
      <c r="I232" s="7">
        <f ca="1">IF(Tilgung[[#This Row],[Zahlung
Datum]]="",0,Tilgung[[#This Row],[Anfangs-
saldo]]-Tilgung[[#This Row],[Kapital]])</f>
        <v>108219.07752983706</v>
      </c>
      <c r="J232" s="8">
        <f ca="1">IF(Tilgung[[#This Row],[End-
saldo]]&gt;0,LetzteZeile-ROW(),0)</f>
        <v>131</v>
      </c>
    </row>
    <row r="233" spans="2:10" ht="15" customHeight="1" x14ac:dyDescent="0.35">
      <c r="B233" s="8">
        <f>ROWS($B$4:B233)</f>
        <v>230</v>
      </c>
      <c r="C233" s="9">
        <f ca="1">IF(EingegebeneWerte,IF(Tilgung[[#This Row],[Nr.]]&lt;=DauerDerHypothek,IF(ROW()-ROW(Tilgung[[#Headers],[Zahlung
Datum]])=1,DarlehenStart,IF(I232&gt;0,EDATE(C232,1),"")),""),"")</f>
        <v>51388</v>
      </c>
      <c r="D233" s="7">
        <f ca="1">IF(ROW()-ROW(Tilgung[[#Headers],[Anfangs-
saldo]])=1,DarlehensBetrag,IF(Tilgung[[#This Row],[Zahlung
Datum]]="",0,INDEX(Tilgung[], ROW()-4,8)))</f>
        <v>108219.07752983706</v>
      </c>
      <c r="E233" s="7">
        <f ca="1">IF(EingegebeneWerte,IF(ROW()-ROW(Tilgung[[#Headers],[Zins]])=1,-IPMT(ZinsSatz/12,1,DauerDerHypothek
-ROWS($C$4:C233)+1,Tilgung[[#This Row],[Anfangs-
saldo]]),IFERROR(-IPMT(ZinsSatz/12,1,Tilgung[[#This Row],[Anz.
verbleibend]],D234),0)),0)</f>
        <v>448.31811294522402</v>
      </c>
      <c r="F233" s="7">
        <f ca="1">IFERROR(IF(AND(EingegebeneWerte,Tilgung[[#This Row],[Zahlung
Datum]]
&lt;&gt;""),-PPMT(ZinsSatz/12,1,DauerDerHypothek-ROWS($C$4:C233)+1,Tilgung[[#This Row],[Anfangs-
saldo]]),""),0)</f>
        <v>622.73042298329153</v>
      </c>
      <c r="G233" s="7">
        <f ca="1">IF(Tilgung[[#This Row],[Zahlung
Datum]]="",0,GrundsteuerBetrag)</f>
        <v>375</v>
      </c>
      <c r="H233" s="7">
        <f ca="1">IF(Tilgung[[#This Row],[Zahlung
Datum]]="",0,Tilgung[[#This Row],[Zins]]+Tilgung[[#This Row],[Kapital]]+Tilgung[[#This Row],[Grundbesitz
Steuer]])</f>
        <v>1446.0485359285155</v>
      </c>
      <c r="I233" s="7">
        <f ca="1">IF(Tilgung[[#This Row],[Zahlung
Datum]]="",0,Tilgung[[#This Row],[Anfangs-
saldo]]-Tilgung[[#This Row],[Kapital]])</f>
        <v>107596.34710685376</v>
      </c>
      <c r="J233" s="8">
        <f ca="1">IF(Tilgung[[#This Row],[End-
saldo]]&gt;0,LetzteZeile-ROW(),0)</f>
        <v>130</v>
      </c>
    </row>
    <row r="234" spans="2:10" ht="15" customHeight="1" x14ac:dyDescent="0.35">
      <c r="B234" s="8">
        <f>ROWS($B$4:B234)</f>
        <v>231</v>
      </c>
      <c r="C234" s="9">
        <f ca="1">IF(EingegebeneWerte,IF(Tilgung[[#This Row],[Nr.]]&lt;=DauerDerHypothek,IF(ROW()-ROW(Tilgung[[#Headers],[Zahlung
Datum]])=1,DarlehenStart,IF(I233&gt;0,EDATE(C233,1),"")),""),"")</f>
        <v>51418</v>
      </c>
      <c r="D234" s="7">
        <f ca="1">IF(ROW()-ROW(Tilgung[[#Headers],[Anfangs-
saldo]])=1,DarlehensBetrag,IF(Tilgung[[#This Row],[Zahlung
Datum]]="",0,INDEX(Tilgung[], ROW()-4,8)))</f>
        <v>107596.34710685376</v>
      </c>
      <c r="E234" s="7">
        <f ca="1">IF(EingegebeneWerte,IF(ROW()-ROW(Tilgung[[#Headers],[Zins]])=1,-IPMT(ZinsSatz/12,1,DauerDerHypothek
-ROWS($C$4:C234)+1,Tilgung[[#This Row],[Anfangs-
saldo]]),IFERROR(-IPMT(ZinsSatz/12,1,Tilgung[[#This Row],[Anz.
verbleibend]],D235),0)),0)</f>
        <v>445.7125915573946</v>
      </c>
      <c r="F234" s="7">
        <f ca="1">IFERROR(IF(AND(EingegebeneWerte,Tilgung[[#This Row],[Zahlung
Datum]]
&lt;&gt;""),-PPMT(ZinsSatz/12,1,DauerDerHypothek-ROWS($C$4:C234)+1,Tilgung[[#This Row],[Anfangs-
saldo]]),""),0)</f>
        <v>625.32513307905538</v>
      </c>
      <c r="G234" s="7">
        <f ca="1">IF(Tilgung[[#This Row],[Zahlung
Datum]]="",0,GrundsteuerBetrag)</f>
        <v>375</v>
      </c>
      <c r="H234" s="7">
        <f ca="1">IF(Tilgung[[#This Row],[Zahlung
Datum]]="",0,Tilgung[[#This Row],[Zins]]+Tilgung[[#This Row],[Kapital]]+Tilgung[[#This Row],[Grundbesitz
Steuer]])</f>
        <v>1446.0377246364501</v>
      </c>
      <c r="I234" s="7">
        <f ca="1">IF(Tilgung[[#This Row],[Zahlung
Datum]]="",0,Tilgung[[#This Row],[Anfangs-
saldo]]-Tilgung[[#This Row],[Kapital]])</f>
        <v>106971.02197377471</v>
      </c>
      <c r="J234" s="8">
        <f ca="1">IF(Tilgung[[#This Row],[End-
saldo]]&gt;0,LetzteZeile-ROW(),0)</f>
        <v>129</v>
      </c>
    </row>
    <row r="235" spans="2:10" ht="15" customHeight="1" x14ac:dyDescent="0.35">
      <c r="B235" s="8">
        <f>ROWS($B$4:B235)</f>
        <v>232</v>
      </c>
      <c r="C235" s="9">
        <f ca="1">IF(EingegebeneWerte,IF(Tilgung[[#This Row],[Nr.]]&lt;=DauerDerHypothek,IF(ROW()-ROW(Tilgung[[#Headers],[Zahlung
Datum]])=1,DarlehenStart,IF(I234&gt;0,EDATE(C234,1),"")),""),"")</f>
        <v>51449</v>
      </c>
      <c r="D235" s="7">
        <f ca="1">IF(ROW()-ROW(Tilgung[[#Headers],[Anfangs-
saldo]])=1,DarlehensBetrag,IF(Tilgung[[#This Row],[Zahlung
Datum]]="",0,INDEX(Tilgung[], ROW()-4,8)))</f>
        <v>106971.02197377471</v>
      </c>
      <c r="E235" s="7">
        <f ca="1">IF(EingegebeneWerte,IF(ROW()-ROW(Tilgung[[#Headers],[Zins]])=1,-IPMT(ZinsSatz/12,1,DauerDerHypothek
-ROWS($C$4:C235)+1,Tilgung[[#This Row],[Anfangs-
saldo]]),IFERROR(-IPMT(ZinsSatz/12,1,Tilgung[[#This Row],[Anz.
verbleibend]],D236),0)),0)</f>
        <v>443.0962138304493</v>
      </c>
      <c r="F235" s="7">
        <f ca="1">IFERROR(IF(AND(EingegebeneWerte,Tilgung[[#This Row],[Zahlung
Datum]]
&lt;&gt;""),-PPMT(ZinsSatz/12,1,DauerDerHypothek-ROWS($C$4:C235)+1,Tilgung[[#This Row],[Anfangs-
saldo]]),""),0)</f>
        <v>627.93065446688468</v>
      </c>
      <c r="G235" s="7">
        <f ca="1">IF(Tilgung[[#This Row],[Zahlung
Datum]]="",0,GrundsteuerBetrag)</f>
        <v>375</v>
      </c>
      <c r="H235" s="7">
        <f ca="1">IF(Tilgung[[#This Row],[Zahlung
Datum]]="",0,Tilgung[[#This Row],[Zins]]+Tilgung[[#This Row],[Kapital]]+Tilgung[[#This Row],[Grundbesitz
Steuer]])</f>
        <v>1446.026868297334</v>
      </c>
      <c r="I235" s="7">
        <f ca="1">IF(Tilgung[[#This Row],[Zahlung
Datum]]="",0,Tilgung[[#This Row],[Anfangs-
saldo]]-Tilgung[[#This Row],[Kapital]])</f>
        <v>106343.09131930783</v>
      </c>
      <c r="J235" s="8">
        <f ca="1">IF(Tilgung[[#This Row],[End-
saldo]]&gt;0,LetzteZeile-ROW(),0)</f>
        <v>128</v>
      </c>
    </row>
    <row r="236" spans="2:10" ht="15" customHeight="1" x14ac:dyDescent="0.35">
      <c r="B236" s="8">
        <f>ROWS($B$4:B236)</f>
        <v>233</v>
      </c>
      <c r="C236" s="9">
        <f ca="1">IF(EingegebeneWerte,IF(Tilgung[[#This Row],[Nr.]]&lt;=DauerDerHypothek,IF(ROW()-ROW(Tilgung[[#Headers],[Zahlung
Datum]])=1,DarlehenStart,IF(I235&gt;0,EDATE(C235,1),"")),""),"")</f>
        <v>51479</v>
      </c>
      <c r="D236" s="7">
        <f ca="1">IF(ROW()-ROW(Tilgung[[#Headers],[Anfangs-
saldo]])=1,DarlehensBetrag,IF(Tilgung[[#This Row],[Zahlung
Datum]]="",0,INDEX(Tilgung[], ROW()-4,8)))</f>
        <v>106343.09131930783</v>
      </c>
      <c r="E236" s="7">
        <f ca="1">IF(EingegebeneWerte,IF(ROW()-ROW(Tilgung[[#Headers],[Zins]])=1,-IPMT(ZinsSatz/12,1,DauerDerHypothek
-ROWS($C$4:C236)+1,Tilgung[[#This Row],[Anfangs-
saldo]]),IFERROR(-IPMT(ZinsSatz/12,1,Tilgung[[#This Row],[Anz.
verbleibend]],D237),0)),0)</f>
        <v>440.46893452964167</v>
      </c>
      <c r="F236" s="7">
        <f ca="1">IFERROR(IF(AND(EingegebeneWerte,Tilgung[[#This Row],[Zahlung
Datum]]
&lt;&gt;""),-PPMT(ZinsSatz/12,1,DauerDerHypothek-ROWS($C$4:C236)+1,Tilgung[[#This Row],[Anfangs-
saldo]]),""),0)</f>
        <v>630.54703219382998</v>
      </c>
      <c r="G236" s="7">
        <f ca="1">IF(Tilgung[[#This Row],[Zahlung
Datum]]="",0,GrundsteuerBetrag)</f>
        <v>375</v>
      </c>
      <c r="H236" s="7">
        <f ca="1">IF(Tilgung[[#This Row],[Zahlung
Datum]]="",0,Tilgung[[#This Row],[Zins]]+Tilgung[[#This Row],[Kapital]]+Tilgung[[#This Row],[Grundbesitz
Steuer]])</f>
        <v>1446.0159667234716</v>
      </c>
      <c r="I236" s="7">
        <f ca="1">IF(Tilgung[[#This Row],[Zahlung
Datum]]="",0,Tilgung[[#This Row],[Anfangs-
saldo]]-Tilgung[[#This Row],[Kapital]])</f>
        <v>105712.544287114</v>
      </c>
      <c r="J236" s="8">
        <f ca="1">IF(Tilgung[[#This Row],[End-
saldo]]&gt;0,LetzteZeile-ROW(),0)</f>
        <v>127</v>
      </c>
    </row>
    <row r="237" spans="2:10" ht="15" customHeight="1" x14ac:dyDescent="0.35">
      <c r="B237" s="8">
        <f>ROWS($B$4:B237)</f>
        <v>234</v>
      </c>
      <c r="C237" s="9">
        <f ca="1">IF(EingegebeneWerte,IF(Tilgung[[#This Row],[Nr.]]&lt;=DauerDerHypothek,IF(ROW()-ROW(Tilgung[[#Headers],[Zahlung
Datum]])=1,DarlehenStart,IF(I236&gt;0,EDATE(C236,1),"")),""),"")</f>
        <v>51510</v>
      </c>
      <c r="D237" s="7">
        <f ca="1">IF(ROW()-ROW(Tilgung[[#Headers],[Anfangs-
saldo]])=1,DarlehensBetrag,IF(Tilgung[[#This Row],[Zahlung
Datum]]="",0,INDEX(Tilgung[], ROW()-4,8)))</f>
        <v>105712.544287114</v>
      </c>
      <c r="E237" s="7">
        <f ca="1">IF(EingegebeneWerte,IF(ROW()-ROW(Tilgung[[#Headers],[Zins]])=1,-IPMT(ZinsSatz/12,1,DauerDerHypothek
-ROWS($C$4:C237)+1,Tilgung[[#This Row],[Anfangs-
saldo]]),IFERROR(-IPMT(ZinsSatz/12,1,Tilgung[[#This Row],[Anz.
verbleibend]],D238),0)),0)</f>
        <v>437.83070823174728</v>
      </c>
      <c r="F237" s="7">
        <f ca="1">IFERROR(IF(AND(EingegebeneWerte,Tilgung[[#This Row],[Zahlung
Datum]]
&lt;&gt;""),-PPMT(ZinsSatz/12,1,DauerDerHypothek-ROWS($C$4:C237)+1,Tilgung[[#This Row],[Anfangs-
saldo]]),""),0)</f>
        <v>633.17431149463755</v>
      </c>
      <c r="G237" s="7">
        <f ca="1">IF(Tilgung[[#This Row],[Zahlung
Datum]]="",0,GrundsteuerBetrag)</f>
        <v>375</v>
      </c>
      <c r="H237" s="7">
        <f ca="1">IF(Tilgung[[#This Row],[Zahlung
Datum]]="",0,Tilgung[[#This Row],[Zins]]+Tilgung[[#This Row],[Kapital]]+Tilgung[[#This Row],[Grundbesitz
Steuer]])</f>
        <v>1446.0050197263849</v>
      </c>
      <c r="I237" s="7">
        <f ca="1">IF(Tilgung[[#This Row],[Zahlung
Datum]]="",0,Tilgung[[#This Row],[Anfangs-
saldo]]-Tilgung[[#This Row],[Kapital]])</f>
        <v>105079.36997561935</v>
      </c>
      <c r="J237" s="8">
        <f ca="1">IF(Tilgung[[#This Row],[End-
saldo]]&gt;0,LetzteZeile-ROW(),0)</f>
        <v>126</v>
      </c>
    </row>
    <row r="238" spans="2:10" ht="15" customHeight="1" x14ac:dyDescent="0.35">
      <c r="B238" s="8">
        <f>ROWS($B$4:B238)</f>
        <v>235</v>
      </c>
      <c r="C238" s="9">
        <f ca="1">IF(EingegebeneWerte,IF(Tilgung[[#This Row],[Nr.]]&lt;=DauerDerHypothek,IF(ROW()-ROW(Tilgung[[#Headers],[Zahlung
Datum]])=1,DarlehenStart,IF(I237&gt;0,EDATE(C237,1),"")),""),"")</f>
        <v>51541</v>
      </c>
      <c r="D238" s="7">
        <f ca="1">IF(ROW()-ROW(Tilgung[[#Headers],[Anfangs-
saldo]])=1,DarlehensBetrag,IF(Tilgung[[#This Row],[Zahlung
Datum]]="",0,INDEX(Tilgung[], ROW()-4,8)))</f>
        <v>105079.36997561935</v>
      </c>
      <c r="E238" s="7">
        <f ca="1">IF(EingegebeneWerte,IF(ROW()-ROW(Tilgung[[#Headers],[Zins]])=1,-IPMT(ZinsSatz/12,1,DauerDerHypothek
-ROWS($C$4:C238)+1,Tilgung[[#This Row],[Anfangs-
saldo]]),IFERROR(-IPMT(ZinsSatz/12,1,Tilgung[[#This Row],[Anz.
verbleibend]],D239),0)),0)</f>
        <v>435.1814893242784</v>
      </c>
      <c r="F238" s="7">
        <f ca="1">IFERROR(IF(AND(EingegebeneWerte,Tilgung[[#This Row],[Zahlung
Datum]]
&lt;&gt;""),-PPMT(ZinsSatz/12,1,DauerDerHypothek-ROWS($C$4:C238)+1,Tilgung[[#This Row],[Anfangs-
saldo]]),""),0)</f>
        <v>635.81253779253188</v>
      </c>
      <c r="G238" s="7">
        <f ca="1">IF(Tilgung[[#This Row],[Zahlung
Datum]]="",0,GrundsteuerBetrag)</f>
        <v>375</v>
      </c>
      <c r="H238" s="7">
        <f ca="1">IF(Tilgung[[#This Row],[Zahlung
Datum]]="",0,Tilgung[[#This Row],[Zins]]+Tilgung[[#This Row],[Kapital]]+Tilgung[[#This Row],[Grundbesitz
Steuer]])</f>
        <v>1445.9940271168102</v>
      </c>
      <c r="I238" s="7">
        <f ca="1">IF(Tilgung[[#This Row],[Zahlung
Datum]]="",0,Tilgung[[#This Row],[Anfangs-
saldo]]-Tilgung[[#This Row],[Kapital]])</f>
        <v>104443.55743782682</v>
      </c>
      <c r="J238" s="8">
        <f ca="1">IF(Tilgung[[#This Row],[End-
saldo]]&gt;0,LetzteZeile-ROW(),0)</f>
        <v>125</v>
      </c>
    </row>
    <row r="239" spans="2:10" ht="15" customHeight="1" x14ac:dyDescent="0.35">
      <c r="B239" s="8">
        <f>ROWS($B$4:B239)</f>
        <v>236</v>
      </c>
      <c r="C239" s="9">
        <f ca="1">IF(EingegebeneWerte,IF(Tilgung[[#This Row],[Nr.]]&lt;=DauerDerHypothek,IF(ROW()-ROW(Tilgung[[#Headers],[Zahlung
Datum]])=1,DarlehenStart,IF(I238&gt;0,EDATE(C238,1),"")),""),"")</f>
        <v>51569</v>
      </c>
      <c r="D239" s="7">
        <f ca="1">IF(ROW()-ROW(Tilgung[[#Headers],[Anfangs-
saldo]])=1,DarlehensBetrag,IF(Tilgung[[#This Row],[Zahlung
Datum]]="",0,INDEX(Tilgung[], ROW()-4,8)))</f>
        <v>104443.55743782682</v>
      </c>
      <c r="E239" s="7">
        <f ca="1">IF(EingegebeneWerte,IF(ROW()-ROW(Tilgung[[#Headers],[Zins]])=1,-IPMT(ZinsSatz/12,1,DauerDerHypothek
-ROWS($C$4:C239)+1,Tilgung[[#This Row],[Anfangs-
saldo]]),IFERROR(-IPMT(ZinsSatz/12,1,Tilgung[[#This Row],[Anz.
verbleibend]],D240),0)),0)</f>
        <v>432.52123200469509</v>
      </c>
      <c r="F239" s="7">
        <f ca="1">IFERROR(IF(AND(EingegebeneWerte,Tilgung[[#This Row],[Zahlung
Datum]]
&lt;&gt;""),-PPMT(ZinsSatz/12,1,DauerDerHypothek-ROWS($C$4:C239)+1,Tilgung[[#This Row],[Anfangs-
saldo]]),""),0)</f>
        <v>638.46175670000071</v>
      </c>
      <c r="G239" s="7">
        <f ca="1">IF(Tilgung[[#This Row],[Zahlung
Datum]]="",0,GrundsteuerBetrag)</f>
        <v>375</v>
      </c>
      <c r="H239" s="7">
        <f ca="1">IF(Tilgung[[#This Row],[Zahlung
Datum]]="",0,Tilgung[[#This Row],[Zins]]+Tilgung[[#This Row],[Kapital]]+Tilgung[[#This Row],[Grundbesitz
Steuer]])</f>
        <v>1445.9829887046958</v>
      </c>
      <c r="I239" s="7">
        <f ca="1">IF(Tilgung[[#This Row],[Zahlung
Datum]]="",0,Tilgung[[#This Row],[Anfangs-
saldo]]-Tilgung[[#This Row],[Kapital]])</f>
        <v>103805.09568112683</v>
      </c>
      <c r="J239" s="8">
        <f ca="1">IF(Tilgung[[#This Row],[End-
saldo]]&gt;0,LetzteZeile-ROW(),0)</f>
        <v>124</v>
      </c>
    </row>
    <row r="240" spans="2:10" ht="15" customHeight="1" x14ac:dyDescent="0.35">
      <c r="B240" s="8">
        <f>ROWS($B$4:B240)</f>
        <v>237</v>
      </c>
      <c r="C240" s="9">
        <f ca="1">IF(EingegebeneWerte,IF(Tilgung[[#This Row],[Nr.]]&lt;=DauerDerHypothek,IF(ROW()-ROW(Tilgung[[#Headers],[Zahlung
Datum]])=1,DarlehenStart,IF(I239&gt;0,EDATE(C239,1),"")),""),"")</f>
        <v>51600</v>
      </c>
      <c r="D240" s="7">
        <f ca="1">IF(ROW()-ROW(Tilgung[[#Headers],[Anfangs-
saldo]])=1,DarlehensBetrag,IF(Tilgung[[#This Row],[Zahlung
Datum]]="",0,INDEX(Tilgung[], ROW()-4,8)))</f>
        <v>103805.09568112683</v>
      </c>
      <c r="E240" s="7">
        <f ca="1">IF(EingegebeneWerte,IF(ROW()-ROW(Tilgung[[#Headers],[Zins]])=1,-IPMT(ZinsSatz/12,1,DauerDerHypothek
-ROWS($C$4:C240)+1,Tilgung[[#This Row],[Anfangs-
saldo]]),IFERROR(-IPMT(ZinsSatz/12,1,Tilgung[[#This Row],[Anz.
verbleibend]],D241),0)),0)</f>
        <v>429.84989027961353</v>
      </c>
      <c r="F240" s="7">
        <f ca="1">IFERROR(IF(AND(EingegebeneWerte,Tilgung[[#This Row],[Zahlung
Datum]]
&lt;&gt;""),-PPMT(ZinsSatz/12,1,DauerDerHypothek-ROWS($C$4:C240)+1,Tilgung[[#This Row],[Anfangs-
saldo]]),""),0)</f>
        <v>641.12201401958396</v>
      </c>
      <c r="G240" s="7">
        <f ca="1">IF(Tilgung[[#This Row],[Zahlung
Datum]]="",0,GrundsteuerBetrag)</f>
        <v>375</v>
      </c>
      <c r="H240" s="7">
        <f ca="1">IF(Tilgung[[#This Row],[Zahlung
Datum]]="",0,Tilgung[[#This Row],[Zins]]+Tilgung[[#This Row],[Kapital]]+Tilgung[[#This Row],[Grundbesitz
Steuer]])</f>
        <v>1445.9719042991974</v>
      </c>
      <c r="I240" s="7">
        <f ca="1">IF(Tilgung[[#This Row],[Zahlung
Datum]]="",0,Tilgung[[#This Row],[Anfangs-
saldo]]-Tilgung[[#This Row],[Kapital]])</f>
        <v>103163.97366710725</v>
      </c>
      <c r="J240" s="8">
        <f ca="1">IF(Tilgung[[#This Row],[End-
saldo]]&gt;0,LetzteZeile-ROW(),0)</f>
        <v>123</v>
      </c>
    </row>
    <row r="241" spans="2:10" ht="15" customHeight="1" x14ac:dyDescent="0.35">
      <c r="B241" s="8">
        <f>ROWS($B$4:B241)</f>
        <v>238</v>
      </c>
      <c r="C241" s="9">
        <f ca="1">IF(EingegebeneWerte,IF(Tilgung[[#This Row],[Nr.]]&lt;=DauerDerHypothek,IF(ROW()-ROW(Tilgung[[#Headers],[Zahlung
Datum]])=1,DarlehenStart,IF(I240&gt;0,EDATE(C240,1),"")),""),"")</f>
        <v>51630</v>
      </c>
      <c r="D241" s="7">
        <f ca="1">IF(ROW()-ROW(Tilgung[[#Headers],[Anfangs-
saldo]])=1,DarlehensBetrag,IF(Tilgung[[#This Row],[Zahlung
Datum]]="",0,INDEX(Tilgung[], ROW()-4,8)))</f>
        <v>103163.97366710725</v>
      </c>
      <c r="E241" s="7">
        <f ca="1">IF(EingegebeneWerte,IF(ROW()-ROW(Tilgung[[#Headers],[Zins]])=1,-IPMT(ZinsSatz/12,1,DauerDerHypothek
-ROWS($C$4:C241)+1,Tilgung[[#This Row],[Anfangs-
saldo]]),IFERROR(-IPMT(ZinsSatz/12,1,Tilgung[[#This Row],[Anz.
verbleibend]],D242),0)),0)</f>
        <v>427.16741796401072</v>
      </c>
      <c r="F241" s="7">
        <f ca="1">IFERROR(IF(AND(EingegebeneWerte,Tilgung[[#This Row],[Zahlung
Datum]]
&lt;&gt;""),-PPMT(ZinsSatz/12,1,DauerDerHypothek-ROWS($C$4:C241)+1,Tilgung[[#This Row],[Anfangs-
saldo]]),""),0)</f>
        <v>643.79335574466575</v>
      </c>
      <c r="G241" s="7">
        <f ca="1">IF(Tilgung[[#This Row],[Zahlung
Datum]]="",0,GrundsteuerBetrag)</f>
        <v>375</v>
      </c>
      <c r="H241" s="7">
        <f ca="1">IF(Tilgung[[#This Row],[Zahlung
Datum]]="",0,Tilgung[[#This Row],[Zins]]+Tilgung[[#This Row],[Kapital]]+Tilgung[[#This Row],[Grundbesitz
Steuer]])</f>
        <v>1445.9607737086765</v>
      </c>
      <c r="I241" s="7">
        <f ca="1">IF(Tilgung[[#This Row],[Zahlung
Datum]]="",0,Tilgung[[#This Row],[Anfangs-
saldo]]-Tilgung[[#This Row],[Kapital]])</f>
        <v>102520.18031136258</v>
      </c>
      <c r="J241" s="8">
        <f ca="1">IF(Tilgung[[#This Row],[End-
saldo]]&gt;0,LetzteZeile-ROW(),0)</f>
        <v>122</v>
      </c>
    </row>
    <row r="242" spans="2:10" ht="15" customHeight="1" x14ac:dyDescent="0.35">
      <c r="B242" s="8">
        <f>ROWS($B$4:B242)</f>
        <v>239</v>
      </c>
      <c r="C242" s="9">
        <f ca="1">IF(EingegebeneWerte,IF(Tilgung[[#This Row],[Nr.]]&lt;=DauerDerHypothek,IF(ROW()-ROW(Tilgung[[#Headers],[Zahlung
Datum]])=1,DarlehenStart,IF(I241&gt;0,EDATE(C241,1),"")),""),"")</f>
        <v>51661</v>
      </c>
      <c r="D242" s="7">
        <f ca="1">IF(ROW()-ROW(Tilgung[[#Headers],[Anfangs-
saldo]])=1,DarlehensBetrag,IF(Tilgung[[#This Row],[Zahlung
Datum]]="",0,INDEX(Tilgung[], ROW()-4,8)))</f>
        <v>102520.18031136258</v>
      </c>
      <c r="E242" s="7">
        <f ca="1">IF(EingegebeneWerte,IF(ROW()-ROW(Tilgung[[#Headers],[Zins]])=1,-IPMT(ZinsSatz/12,1,DauerDerHypothek
-ROWS($C$4:C242)+1,Tilgung[[#This Row],[Anfangs-
saldo]]),IFERROR(-IPMT(ZinsSatz/12,1,Tilgung[[#This Row],[Anz.
verbleibend]],D243),0)),0)</f>
        <v>424.4737686804263</v>
      </c>
      <c r="F242" s="7">
        <f ca="1">IFERROR(IF(AND(EingegebeneWerte,Tilgung[[#This Row],[Zahlung
Datum]]
&lt;&gt;""),-PPMT(ZinsSatz/12,1,DauerDerHypothek-ROWS($C$4:C242)+1,Tilgung[[#This Row],[Anfangs-
saldo]]),""),0)</f>
        <v>646.47582806026855</v>
      </c>
      <c r="G242" s="7">
        <f ca="1">IF(Tilgung[[#This Row],[Zahlung
Datum]]="",0,GrundsteuerBetrag)</f>
        <v>375</v>
      </c>
      <c r="H242" s="7">
        <f ca="1">IF(Tilgung[[#This Row],[Zahlung
Datum]]="",0,Tilgung[[#This Row],[Zins]]+Tilgung[[#This Row],[Kapital]]+Tilgung[[#This Row],[Grundbesitz
Steuer]])</f>
        <v>1445.9495967406949</v>
      </c>
      <c r="I242" s="7">
        <f ca="1">IF(Tilgung[[#This Row],[Zahlung
Datum]]="",0,Tilgung[[#This Row],[Anfangs-
saldo]]-Tilgung[[#This Row],[Kapital]])</f>
        <v>101873.70448330231</v>
      </c>
      <c r="J242" s="8">
        <f ca="1">IF(Tilgung[[#This Row],[End-
saldo]]&gt;0,LetzteZeile-ROW(),0)</f>
        <v>121</v>
      </c>
    </row>
    <row r="243" spans="2:10" ht="15" customHeight="1" x14ac:dyDescent="0.35">
      <c r="B243" s="8">
        <f>ROWS($B$4:B243)</f>
        <v>240</v>
      </c>
      <c r="C243" s="9">
        <f ca="1">IF(EingegebeneWerte,IF(Tilgung[[#This Row],[Nr.]]&lt;=DauerDerHypothek,IF(ROW()-ROW(Tilgung[[#Headers],[Zahlung
Datum]])=1,DarlehenStart,IF(I242&gt;0,EDATE(C242,1),"")),""),"")</f>
        <v>51691</v>
      </c>
      <c r="D243" s="7">
        <f ca="1">IF(ROW()-ROW(Tilgung[[#Headers],[Anfangs-
saldo]])=1,DarlehensBetrag,IF(Tilgung[[#This Row],[Zahlung
Datum]]="",0,INDEX(Tilgung[], ROW()-4,8)))</f>
        <v>101873.70448330231</v>
      </c>
      <c r="E243" s="7">
        <f ca="1">IF(EingegebeneWerte,IF(ROW()-ROW(Tilgung[[#Headers],[Zins]])=1,-IPMT(ZinsSatz/12,1,DauerDerHypothek
-ROWS($C$4:C243)+1,Tilgung[[#This Row],[Anfangs-
saldo]]),IFERROR(-IPMT(ZinsSatz/12,1,Tilgung[[#This Row],[Anz.
verbleibend]],D244),0)),0)</f>
        <v>421.76889585816025</v>
      </c>
      <c r="F243" s="7">
        <f ca="1">IFERROR(IF(AND(EingegebeneWerte,Tilgung[[#This Row],[Zahlung
Datum]]
&lt;&gt;""),-PPMT(ZinsSatz/12,1,DauerDerHypothek-ROWS($C$4:C243)+1,Tilgung[[#This Row],[Anfangs-
saldo]]),""),0)</f>
        <v>649.16947734385303</v>
      </c>
      <c r="G243" s="7">
        <f ca="1">IF(Tilgung[[#This Row],[Zahlung
Datum]]="",0,GrundsteuerBetrag)</f>
        <v>375</v>
      </c>
      <c r="H243" s="7">
        <f ca="1">IF(Tilgung[[#This Row],[Zahlung
Datum]]="",0,Tilgung[[#This Row],[Zins]]+Tilgung[[#This Row],[Kapital]]+Tilgung[[#This Row],[Grundbesitz
Steuer]])</f>
        <v>1445.9383732020133</v>
      </c>
      <c r="I243" s="7">
        <f ca="1">IF(Tilgung[[#This Row],[Zahlung
Datum]]="",0,Tilgung[[#This Row],[Anfangs-
saldo]]-Tilgung[[#This Row],[Kapital]])</f>
        <v>101224.53500595846</v>
      </c>
      <c r="J243" s="8">
        <f ca="1">IF(Tilgung[[#This Row],[End-
saldo]]&gt;0,LetzteZeile-ROW(),0)</f>
        <v>120</v>
      </c>
    </row>
    <row r="244" spans="2:10" ht="15" customHeight="1" x14ac:dyDescent="0.35">
      <c r="B244" s="8">
        <f>ROWS($B$4:B244)</f>
        <v>241</v>
      </c>
      <c r="C244" s="9">
        <f ca="1">IF(EingegebeneWerte,IF(Tilgung[[#This Row],[Nr.]]&lt;=DauerDerHypothek,IF(ROW()-ROW(Tilgung[[#Headers],[Zahlung
Datum]])=1,DarlehenStart,IF(I243&gt;0,EDATE(C243,1),"")),""),"")</f>
        <v>51722</v>
      </c>
      <c r="D244" s="7">
        <f ca="1">IF(ROW()-ROW(Tilgung[[#Headers],[Anfangs-
saldo]])=1,DarlehensBetrag,IF(Tilgung[[#This Row],[Zahlung
Datum]]="",0,INDEX(Tilgung[], ROW()-4,8)))</f>
        <v>101224.53500595846</v>
      </c>
      <c r="E244" s="7">
        <f ca="1">IF(EingegebeneWerte,IF(ROW()-ROW(Tilgung[[#Headers],[Zins]])=1,-IPMT(ZinsSatz/12,1,DauerDerHypothek
-ROWS($C$4:C244)+1,Tilgung[[#This Row],[Anfangs-
saldo]]),IFERROR(-IPMT(ZinsSatz/12,1,Tilgung[[#This Row],[Anz.
verbleibend]],D245),0)),0)</f>
        <v>419.05275273246804</v>
      </c>
      <c r="F244" s="7">
        <f ca="1">IFERROR(IF(AND(EingegebeneWerte,Tilgung[[#This Row],[Zahlung
Datum]]
&lt;&gt;""),-PPMT(ZinsSatz/12,1,DauerDerHypothek-ROWS($C$4:C244)+1,Tilgung[[#This Row],[Anfangs-
saldo]]),""),0)</f>
        <v>651.87435016611892</v>
      </c>
      <c r="G244" s="7">
        <f ca="1">IF(Tilgung[[#This Row],[Zahlung
Datum]]="",0,GrundsteuerBetrag)</f>
        <v>375</v>
      </c>
      <c r="H244" s="7">
        <f ca="1">IF(Tilgung[[#This Row],[Zahlung
Datum]]="",0,Tilgung[[#This Row],[Zins]]+Tilgung[[#This Row],[Kapital]]+Tilgung[[#This Row],[Grundbesitz
Steuer]])</f>
        <v>1445.927102898587</v>
      </c>
      <c r="I244" s="7">
        <f ca="1">IF(Tilgung[[#This Row],[Zahlung
Datum]]="",0,Tilgung[[#This Row],[Anfangs-
saldo]]-Tilgung[[#This Row],[Kapital]])</f>
        <v>100572.66065579234</v>
      </c>
      <c r="J244" s="8">
        <f ca="1">IF(Tilgung[[#This Row],[End-
saldo]]&gt;0,LetzteZeile-ROW(),0)</f>
        <v>119</v>
      </c>
    </row>
    <row r="245" spans="2:10" ht="15" customHeight="1" x14ac:dyDescent="0.35">
      <c r="B245" s="8">
        <f>ROWS($B$4:B245)</f>
        <v>242</v>
      </c>
      <c r="C245" s="9">
        <f ca="1">IF(EingegebeneWerte,IF(Tilgung[[#This Row],[Nr.]]&lt;=DauerDerHypothek,IF(ROW()-ROW(Tilgung[[#Headers],[Zahlung
Datum]])=1,DarlehenStart,IF(I244&gt;0,EDATE(C244,1),"")),""),"")</f>
        <v>51753</v>
      </c>
      <c r="D245" s="7">
        <f ca="1">IF(ROW()-ROW(Tilgung[[#Headers],[Anfangs-
saldo]])=1,DarlehensBetrag,IF(Tilgung[[#This Row],[Zahlung
Datum]]="",0,INDEX(Tilgung[], ROW()-4,8)))</f>
        <v>100572.66065579234</v>
      </c>
      <c r="E245" s="7">
        <f ca="1">IF(EingegebeneWerte,IF(ROW()-ROW(Tilgung[[#Headers],[Zins]])=1,-IPMT(ZinsSatz/12,1,DauerDerHypothek
-ROWS($C$4:C245)+1,Tilgung[[#This Row],[Anfangs-
saldo]]),IFERROR(-IPMT(ZinsSatz/12,1,Tilgung[[#This Row],[Anz.
verbleibend]],D246),0)),0)</f>
        <v>416.32529234375221</v>
      </c>
      <c r="F245" s="7">
        <f ca="1">IFERROR(IF(AND(EingegebeneWerte,Tilgung[[#This Row],[Zahlung
Datum]]
&lt;&gt;""),-PPMT(ZinsSatz/12,1,DauerDerHypothek-ROWS($C$4:C245)+1,Tilgung[[#This Row],[Anfangs-
saldo]]),""),0)</f>
        <v>654.59049329181119</v>
      </c>
      <c r="G245" s="7">
        <f ca="1">IF(Tilgung[[#This Row],[Zahlung
Datum]]="",0,GrundsteuerBetrag)</f>
        <v>375</v>
      </c>
      <c r="H245" s="7">
        <f ca="1">IF(Tilgung[[#This Row],[Zahlung
Datum]]="",0,Tilgung[[#This Row],[Zins]]+Tilgung[[#This Row],[Kapital]]+Tilgung[[#This Row],[Grundbesitz
Steuer]])</f>
        <v>1445.9157856355635</v>
      </c>
      <c r="I245" s="7">
        <f ca="1">IF(Tilgung[[#This Row],[Zahlung
Datum]]="",0,Tilgung[[#This Row],[Anfangs-
saldo]]-Tilgung[[#This Row],[Kapital]])</f>
        <v>99918.070162500531</v>
      </c>
      <c r="J245" s="8">
        <f ca="1">IF(Tilgung[[#This Row],[End-
saldo]]&gt;0,LetzteZeile-ROW(),0)</f>
        <v>118</v>
      </c>
    </row>
    <row r="246" spans="2:10" ht="15" customHeight="1" x14ac:dyDescent="0.35">
      <c r="B246" s="8">
        <f>ROWS($B$4:B246)</f>
        <v>243</v>
      </c>
      <c r="C246" s="9">
        <f ca="1">IF(EingegebeneWerte,IF(Tilgung[[#This Row],[Nr.]]&lt;=DauerDerHypothek,IF(ROW()-ROW(Tilgung[[#Headers],[Zahlung
Datum]])=1,DarlehenStart,IF(I245&gt;0,EDATE(C245,1),"")),""),"")</f>
        <v>51783</v>
      </c>
      <c r="D246" s="7">
        <f ca="1">IF(ROW()-ROW(Tilgung[[#Headers],[Anfangs-
saldo]])=1,DarlehensBetrag,IF(Tilgung[[#This Row],[Zahlung
Datum]]="",0,INDEX(Tilgung[], ROW()-4,8)))</f>
        <v>99918.070162500531</v>
      </c>
      <c r="E246" s="7">
        <f ca="1">IF(EingegebeneWerte,IF(ROW()-ROW(Tilgung[[#Headers],[Zins]])=1,-IPMT(ZinsSatz/12,1,DauerDerHypothek
-ROWS($C$4:C246)+1,Tilgung[[#This Row],[Anfangs-
saldo]]),IFERROR(-IPMT(ZinsSatz/12,1,Tilgung[[#This Row],[Anz.
verbleibend]],D247),0)),0)</f>
        <v>413.58646753675004</v>
      </c>
      <c r="F246" s="7">
        <f ca="1">IFERROR(IF(AND(EingegebeneWerte,Tilgung[[#This Row],[Zahlung
Datum]]
&lt;&gt;""),-PPMT(ZinsSatz/12,1,DauerDerHypothek-ROWS($C$4:C246)+1,Tilgung[[#This Row],[Anfangs-
saldo]]),""),0)</f>
        <v>657.31795368052724</v>
      </c>
      <c r="G246" s="7">
        <f ca="1">IF(Tilgung[[#This Row],[Zahlung
Datum]]="",0,GrundsteuerBetrag)</f>
        <v>375</v>
      </c>
      <c r="H246" s="7">
        <f ca="1">IF(Tilgung[[#This Row],[Zahlung
Datum]]="",0,Tilgung[[#This Row],[Zins]]+Tilgung[[#This Row],[Kapital]]+Tilgung[[#This Row],[Grundbesitz
Steuer]])</f>
        <v>1445.9044212172773</v>
      </c>
      <c r="I246" s="7">
        <f ca="1">IF(Tilgung[[#This Row],[Zahlung
Datum]]="",0,Tilgung[[#This Row],[Anfangs-
saldo]]-Tilgung[[#This Row],[Kapital]])</f>
        <v>99260.752208820006</v>
      </c>
      <c r="J246" s="8">
        <f ca="1">IF(Tilgung[[#This Row],[End-
saldo]]&gt;0,LetzteZeile-ROW(),0)</f>
        <v>117</v>
      </c>
    </row>
    <row r="247" spans="2:10" ht="15" customHeight="1" x14ac:dyDescent="0.35">
      <c r="B247" s="8">
        <f>ROWS($B$4:B247)</f>
        <v>244</v>
      </c>
      <c r="C247" s="9">
        <f ca="1">IF(EingegebeneWerte,IF(Tilgung[[#This Row],[Nr.]]&lt;=DauerDerHypothek,IF(ROW()-ROW(Tilgung[[#Headers],[Zahlung
Datum]])=1,DarlehenStart,IF(I246&gt;0,EDATE(C246,1),"")),""),"")</f>
        <v>51814</v>
      </c>
      <c r="D247" s="7">
        <f ca="1">IF(ROW()-ROW(Tilgung[[#Headers],[Anfangs-
saldo]])=1,DarlehensBetrag,IF(Tilgung[[#This Row],[Zahlung
Datum]]="",0,INDEX(Tilgung[], ROW()-4,8)))</f>
        <v>99260.752208820006</v>
      </c>
      <c r="E247" s="7">
        <f ca="1">IF(EingegebeneWerte,IF(ROW()-ROW(Tilgung[[#Headers],[Zins]])=1,-IPMT(ZinsSatz/12,1,DauerDerHypothek
-ROWS($C$4:C247)+1,Tilgung[[#This Row],[Anfangs-
saldo]]),IFERROR(-IPMT(ZinsSatz/12,1,Tilgung[[#This Row],[Anz.
verbleibend]],D248),0)),0)</f>
        <v>410.83623095971865</v>
      </c>
      <c r="F247" s="7">
        <f ca="1">IFERROR(IF(AND(EingegebeneWerte,Tilgung[[#This Row],[Zahlung
Datum]]
&lt;&gt;""),-PPMT(ZinsSatz/12,1,DauerDerHypothek-ROWS($C$4:C247)+1,Tilgung[[#This Row],[Anfangs-
saldo]]),""),0)</f>
        <v>660.05677848752941</v>
      </c>
      <c r="G247" s="7">
        <f ca="1">IF(Tilgung[[#This Row],[Zahlung
Datum]]="",0,GrundsteuerBetrag)</f>
        <v>375</v>
      </c>
      <c r="H247" s="7">
        <f ca="1">IF(Tilgung[[#This Row],[Zahlung
Datum]]="",0,Tilgung[[#This Row],[Zins]]+Tilgung[[#This Row],[Kapital]]+Tilgung[[#This Row],[Grundbesitz
Steuer]])</f>
        <v>1445.893009447248</v>
      </c>
      <c r="I247" s="7">
        <f ca="1">IF(Tilgung[[#This Row],[Zahlung
Datum]]="",0,Tilgung[[#This Row],[Anfangs-
saldo]]-Tilgung[[#This Row],[Kapital]])</f>
        <v>98600.695430332475</v>
      </c>
      <c r="J247" s="8">
        <f ca="1">IF(Tilgung[[#This Row],[End-
saldo]]&gt;0,LetzteZeile-ROW(),0)</f>
        <v>116</v>
      </c>
    </row>
    <row r="248" spans="2:10" ht="15" customHeight="1" x14ac:dyDescent="0.35">
      <c r="B248" s="8">
        <f>ROWS($B$4:B248)</f>
        <v>245</v>
      </c>
      <c r="C248" s="9">
        <f ca="1">IF(EingegebeneWerte,IF(Tilgung[[#This Row],[Nr.]]&lt;=DauerDerHypothek,IF(ROW()-ROW(Tilgung[[#Headers],[Zahlung
Datum]])=1,DarlehenStart,IF(I247&gt;0,EDATE(C247,1),"")),""),"")</f>
        <v>51844</v>
      </c>
      <c r="D248" s="7">
        <f ca="1">IF(ROW()-ROW(Tilgung[[#Headers],[Anfangs-
saldo]])=1,DarlehensBetrag,IF(Tilgung[[#This Row],[Zahlung
Datum]]="",0,INDEX(Tilgung[], ROW()-4,8)))</f>
        <v>98600.695430332475</v>
      </c>
      <c r="E248" s="7">
        <f ca="1">IF(EingegebeneWerte,IF(ROW()-ROW(Tilgung[[#Headers],[Zins]])=1,-IPMT(ZinsSatz/12,1,DauerDerHypothek
-ROWS($C$4:C248)+1,Tilgung[[#This Row],[Anfangs-
saldo]]),IFERROR(-IPMT(ZinsSatz/12,1,Tilgung[[#This Row],[Anz.
verbleibend]],D249),0)),0)</f>
        <v>408.07453506361628</v>
      </c>
      <c r="F248" s="7">
        <f ca="1">IFERROR(IF(AND(EingegebeneWerte,Tilgung[[#This Row],[Zahlung
Datum]]
&lt;&gt;""),-PPMT(ZinsSatz/12,1,DauerDerHypothek-ROWS($C$4:C248)+1,Tilgung[[#This Row],[Anfangs-
saldo]]),""),0)</f>
        <v>662.80701506456057</v>
      </c>
      <c r="G248" s="7">
        <f ca="1">IF(Tilgung[[#This Row],[Zahlung
Datum]]="",0,GrundsteuerBetrag)</f>
        <v>375</v>
      </c>
      <c r="H248" s="7">
        <f ca="1">IF(Tilgung[[#This Row],[Zahlung
Datum]]="",0,Tilgung[[#This Row],[Zins]]+Tilgung[[#This Row],[Kapital]]+Tilgung[[#This Row],[Grundbesitz
Steuer]])</f>
        <v>1445.881550128177</v>
      </c>
      <c r="I248" s="7">
        <f ca="1">IF(Tilgung[[#This Row],[Zahlung
Datum]]="",0,Tilgung[[#This Row],[Anfangs-
saldo]]-Tilgung[[#This Row],[Kapital]])</f>
        <v>97937.888415267909</v>
      </c>
      <c r="J248" s="8">
        <f ca="1">IF(Tilgung[[#This Row],[End-
saldo]]&gt;0,LetzteZeile-ROW(),0)</f>
        <v>115</v>
      </c>
    </row>
    <row r="249" spans="2:10" ht="15" customHeight="1" x14ac:dyDescent="0.35">
      <c r="B249" s="8">
        <f>ROWS($B$4:B249)</f>
        <v>246</v>
      </c>
      <c r="C249" s="9">
        <f ca="1">IF(EingegebeneWerte,IF(Tilgung[[#This Row],[Nr.]]&lt;=DauerDerHypothek,IF(ROW()-ROW(Tilgung[[#Headers],[Zahlung
Datum]])=1,DarlehenStart,IF(I248&gt;0,EDATE(C248,1),"")),""),"")</f>
        <v>51875</v>
      </c>
      <c r="D249" s="7">
        <f ca="1">IF(ROW()-ROW(Tilgung[[#Headers],[Anfangs-
saldo]])=1,DarlehensBetrag,IF(Tilgung[[#This Row],[Zahlung
Datum]]="",0,INDEX(Tilgung[], ROW()-4,8)))</f>
        <v>97937.888415267909</v>
      </c>
      <c r="E249" s="7">
        <f ca="1">IF(EingegebeneWerte,IF(ROW()-ROW(Tilgung[[#Headers],[Zins]])=1,-IPMT(ZinsSatz/12,1,DauerDerHypothek
-ROWS($C$4:C249)+1,Tilgung[[#This Row],[Anfangs-
saldo]]),IFERROR(-IPMT(ZinsSatz/12,1,Tilgung[[#This Row],[Anz.
verbleibend]],D250),0)),0)</f>
        <v>405.3013321012802</v>
      </c>
      <c r="F249" s="7">
        <f ca="1">IFERROR(IF(AND(EingegebeneWerte,Tilgung[[#This Row],[Zahlung
Datum]]
&lt;&gt;""),-PPMT(ZinsSatz/12,1,DauerDerHypothek-ROWS($C$4:C249)+1,Tilgung[[#This Row],[Anfangs-
saldo]]),""),0)</f>
        <v>665.56871096066288</v>
      </c>
      <c r="G249" s="7">
        <f ca="1">IF(Tilgung[[#This Row],[Zahlung
Datum]]="",0,GrundsteuerBetrag)</f>
        <v>375</v>
      </c>
      <c r="H249" s="7">
        <f ca="1">IF(Tilgung[[#This Row],[Zahlung
Datum]]="",0,Tilgung[[#This Row],[Zins]]+Tilgung[[#This Row],[Kapital]]+Tilgung[[#This Row],[Grundbesitz
Steuer]])</f>
        <v>1445.8700430619431</v>
      </c>
      <c r="I249" s="7">
        <f ca="1">IF(Tilgung[[#This Row],[Zahlung
Datum]]="",0,Tilgung[[#This Row],[Anfangs-
saldo]]-Tilgung[[#This Row],[Kapital]])</f>
        <v>97272.319704307243</v>
      </c>
      <c r="J249" s="8">
        <f ca="1">IF(Tilgung[[#This Row],[End-
saldo]]&gt;0,LetzteZeile-ROW(),0)</f>
        <v>114</v>
      </c>
    </row>
    <row r="250" spans="2:10" ht="15" customHeight="1" x14ac:dyDescent="0.35">
      <c r="B250" s="8">
        <f>ROWS($B$4:B250)</f>
        <v>247</v>
      </c>
      <c r="C250" s="9">
        <f ca="1">IF(EingegebeneWerte,IF(Tilgung[[#This Row],[Nr.]]&lt;=DauerDerHypothek,IF(ROW()-ROW(Tilgung[[#Headers],[Zahlung
Datum]])=1,DarlehenStart,IF(I249&gt;0,EDATE(C249,1),"")),""),"")</f>
        <v>51906</v>
      </c>
      <c r="D250" s="7">
        <f ca="1">IF(ROW()-ROW(Tilgung[[#Headers],[Anfangs-
saldo]])=1,DarlehensBetrag,IF(Tilgung[[#This Row],[Zahlung
Datum]]="",0,INDEX(Tilgung[], ROW()-4,8)))</f>
        <v>97272.319704307243</v>
      </c>
      <c r="E250" s="7">
        <f ca="1">IF(EingegebeneWerte,IF(ROW()-ROW(Tilgung[[#Headers],[Zins]])=1,-IPMT(ZinsSatz/12,1,DauerDerHypothek
-ROWS($C$4:C250)+1,Tilgung[[#This Row],[Anfangs-
saldo]]),IFERROR(-IPMT(ZinsSatz/12,1,Tilgung[[#This Row],[Anz.
verbleibend]],D251),0)),0)</f>
        <v>402.51657412660103</v>
      </c>
      <c r="F250" s="7">
        <f ca="1">IFERROR(IF(AND(EingegebeneWerte,Tilgung[[#This Row],[Zahlung
Datum]]
&lt;&gt;""),-PPMT(ZinsSatz/12,1,DauerDerHypothek-ROWS($C$4:C250)+1,Tilgung[[#This Row],[Anfangs-
saldo]]),""),0)</f>
        <v>668.34191392299908</v>
      </c>
      <c r="G250" s="7">
        <f ca="1">IF(Tilgung[[#This Row],[Zahlung
Datum]]="",0,GrundsteuerBetrag)</f>
        <v>375</v>
      </c>
      <c r="H250" s="7">
        <f ca="1">IF(Tilgung[[#This Row],[Zahlung
Datum]]="",0,Tilgung[[#This Row],[Zins]]+Tilgung[[#This Row],[Kapital]]+Tilgung[[#This Row],[Grundbesitz
Steuer]])</f>
        <v>1445.8584880496001</v>
      </c>
      <c r="I250" s="7">
        <f ca="1">IF(Tilgung[[#This Row],[Zahlung
Datum]]="",0,Tilgung[[#This Row],[Anfangs-
saldo]]-Tilgung[[#This Row],[Kapital]])</f>
        <v>96603.977790384248</v>
      </c>
      <c r="J250" s="8">
        <f ca="1">IF(Tilgung[[#This Row],[End-
saldo]]&gt;0,LetzteZeile-ROW(),0)</f>
        <v>113</v>
      </c>
    </row>
    <row r="251" spans="2:10" ht="15" customHeight="1" x14ac:dyDescent="0.35">
      <c r="B251" s="8">
        <f>ROWS($B$4:B251)</f>
        <v>248</v>
      </c>
      <c r="C251" s="9">
        <f ca="1">IF(EingegebeneWerte,IF(Tilgung[[#This Row],[Nr.]]&lt;=DauerDerHypothek,IF(ROW()-ROW(Tilgung[[#Headers],[Zahlung
Datum]])=1,DarlehenStart,IF(I250&gt;0,EDATE(C250,1),"")),""),"")</f>
        <v>51934</v>
      </c>
      <c r="D251" s="7">
        <f ca="1">IF(ROW()-ROW(Tilgung[[#Headers],[Anfangs-
saldo]])=1,DarlehensBetrag,IF(Tilgung[[#This Row],[Zahlung
Datum]]="",0,INDEX(Tilgung[], ROW()-4,8)))</f>
        <v>96603.977790384248</v>
      </c>
      <c r="E251" s="7">
        <f ca="1">IF(EingegebeneWerte,IF(ROW()-ROW(Tilgung[[#Headers],[Zins]])=1,-IPMT(ZinsSatz/12,1,DauerDerHypothek
-ROWS($C$4:C251)+1,Tilgung[[#This Row],[Anfangs-
saldo]]),IFERROR(-IPMT(ZinsSatz/12,1,Tilgung[[#This Row],[Anz.
verbleibend]],D252),0)),0)</f>
        <v>399.72021299369402</v>
      </c>
      <c r="F251" s="7">
        <f ca="1">IFERROR(IF(AND(EingegebeneWerte,Tilgung[[#This Row],[Zahlung
Datum]]
&lt;&gt;""),-PPMT(ZinsSatz/12,1,DauerDerHypothek-ROWS($C$4:C251)+1,Tilgung[[#This Row],[Anfangs-
saldo]]),""),0)</f>
        <v>671.12667189767831</v>
      </c>
      <c r="G251" s="7">
        <f ca="1">IF(Tilgung[[#This Row],[Zahlung
Datum]]="",0,GrundsteuerBetrag)</f>
        <v>375</v>
      </c>
      <c r="H251" s="7">
        <f ca="1">IF(Tilgung[[#This Row],[Zahlung
Datum]]="",0,Tilgung[[#This Row],[Zins]]+Tilgung[[#This Row],[Kapital]]+Tilgung[[#This Row],[Grundbesitz
Steuer]])</f>
        <v>1445.8468848913724</v>
      </c>
      <c r="I251" s="7">
        <f ca="1">IF(Tilgung[[#This Row],[Zahlung
Datum]]="",0,Tilgung[[#This Row],[Anfangs-
saldo]]-Tilgung[[#This Row],[Kapital]])</f>
        <v>95932.851118486564</v>
      </c>
      <c r="J251" s="8">
        <f ca="1">IF(Tilgung[[#This Row],[End-
saldo]]&gt;0,LetzteZeile-ROW(),0)</f>
        <v>112</v>
      </c>
    </row>
    <row r="252" spans="2:10" ht="15" customHeight="1" x14ac:dyDescent="0.35">
      <c r="B252" s="8">
        <f>ROWS($B$4:B252)</f>
        <v>249</v>
      </c>
      <c r="C252" s="9">
        <f ca="1">IF(EingegebeneWerte,IF(Tilgung[[#This Row],[Nr.]]&lt;=DauerDerHypothek,IF(ROW()-ROW(Tilgung[[#Headers],[Zahlung
Datum]])=1,DarlehenStart,IF(I251&gt;0,EDATE(C251,1),"")),""),"")</f>
        <v>51965</v>
      </c>
      <c r="D252" s="7">
        <f ca="1">IF(ROW()-ROW(Tilgung[[#Headers],[Anfangs-
saldo]])=1,DarlehensBetrag,IF(Tilgung[[#This Row],[Zahlung
Datum]]="",0,INDEX(Tilgung[], ROW()-4,8)))</f>
        <v>95932.851118486564</v>
      </c>
      <c r="E252" s="7">
        <f ca="1">IF(EingegebeneWerte,IF(ROW()-ROW(Tilgung[[#Headers],[Zins]])=1,-IPMT(ZinsSatz/12,1,DauerDerHypothek
-ROWS($C$4:C252)+1,Tilgung[[#This Row],[Anfangs-
saldo]]),IFERROR(-IPMT(ZinsSatz/12,1,Tilgung[[#This Row],[Anz.
verbleibend]],D253),0)),0)</f>
        <v>396.91220035606659</v>
      </c>
      <c r="F252" s="7">
        <f ca="1">IFERROR(IF(AND(EingegebeneWerte,Tilgung[[#This Row],[Zahlung
Datum]]
&lt;&gt;""),-PPMT(ZinsSatz/12,1,DauerDerHypothek-ROWS($C$4:C252)+1,Tilgung[[#This Row],[Anfangs-
saldo]]),""),0)</f>
        <v>673.92303303058509</v>
      </c>
      <c r="G252" s="7">
        <f ca="1">IF(Tilgung[[#This Row],[Zahlung
Datum]]="",0,GrundsteuerBetrag)</f>
        <v>375</v>
      </c>
      <c r="H252" s="7">
        <f ca="1">IF(Tilgung[[#This Row],[Zahlung
Datum]]="",0,Tilgung[[#This Row],[Zins]]+Tilgung[[#This Row],[Kapital]]+Tilgung[[#This Row],[Grundbesitz
Steuer]])</f>
        <v>1445.8352333866517</v>
      </c>
      <c r="I252" s="7">
        <f ca="1">IF(Tilgung[[#This Row],[Zahlung
Datum]]="",0,Tilgung[[#This Row],[Anfangs-
saldo]]-Tilgung[[#This Row],[Kapital]])</f>
        <v>95258.928085455977</v>
      </c>
      <c r="J252" s="8">
        <f ca="1">IF(Tilgung[[#This Row],[End-
saldo]]&gt;0,LetzteZeile-ROW(),0)</f>
        <v>111</v>
      </c>
    </row>
    <row r="253" spans="2:10" ht="15" customHeight="1" x14ac:dyDescent="0.35">
      <c r="B253" s="8">
        <f>ROWS($B$4:B253)</f>
        <v>250</v>
      </c>
      <c r="C253" s="9">
        <f ca="1">IF(EingegebeneWerte,IF(Tilgung[[#This Row],[Nr.]]&lt;=DauerDerHypothek,IF(ROW()-ROW(Tilgung[[#Headers],[Zahlung
Datum]])=1,DarlehenStart,IF(I252&gt;0,EDATE(C252,1),"")),""),"")</f>
        <v>51995</v>
      </c>
      <c r="D253" s="7">
        <f ca="1">IF(ROW()-ROW(Tilgung[[#Headers],[Anfangs-
saldo]])=1,DarlehensBetrag,IF(Tilgung[[#This Row],[Zahlung
Datum]]="",0,INDEX(Tilgung[], ROW()-4,8)))</f>
        <v>95258.928085455977</v>
      </c>
      <c r="E253" s="7">
        <f ca="1">IF(EingegebeneWerte,IF(ROW()-ROW(Tilgung[[#Headers],[Zins]])=1,-IPMT(ZinsSatz/12,1,DauerDerHypothek
-ROWS($C$4:C253)+1,Tilgung[[#This Row],[Anfangs-
saldo]]),IFERROR(-IPMT(ZinsSatz/12,1,Tilgung[[#This Row],[Anz.
verbleibend]],D254),0)),0)</f>
        <v>394.0924876657823</v>
      </c>
      <c r="F253" s="7">
        <f ca="1">IFERROR(IF(AND(EingegebeneWerte,Tilgung[[#This Row],[Zahlung
Datum]]
&lt;&gt;""),-PPMT(ZinsSatz/12,1,DauerDerHypothek-ROWS($C$4:C253)+1,Tilgung[[#This Row],[Anfangs-
saldo]]),""),0)</f>
        <v>676.73104566821257</v>
      </c>
      <c r="G253" s="7">
        <f ca="1">IF(Tilgung[[#This Row],[Zahlung
Datum]]="",0,GrundsteuerBetrag)</f>
        <v>375</v>
      </c>
      <c r="H253" s="7">
        <f ca="1">IF(Tilgung[[#This Row],[Zahlung
Datum]]="",0,Tilgung[[#This Row],[Zins]]+Tilgung[[#This Row],[Kapital]]+Tilgung[[#This Row],[Grundbesitz
Steuer]])</f>
        <v>1445.8235333339949</v>
      </c>
      <c r="I253" s="7">
        <f ca="1">IF(Tilgung[[#This Row],[Zahlung
Datum]]="",0,Tilgung[[#This Row],[Anfangs-
saldo]]-Tilgung[[#This Row],[Kapital]])</f>
        <v>94582.197039787759</v>
      </c>
      <c r="J253" s="8">
        <f ca="1">IF(Tilgung[[#This Row],[End-
saldo]]&gt;0,LetzteZeile-ROW(),0)</f>
        <v>110</v>
      </c>
    </row>
    <row r="254" spans="2:10" ht="15" customHeight="1" x14ac:dyDescent="0.35">
      <c r="B254" s="8">
        <f>ROWS($B$4:B254)</f>
        <v>251</v>
      </c>
      <c r="C254" s="9">
        <f ca="1">IF(EingegebeneWerte,IF(Tilgung[[#This Row],[Nr.]]&lt;=DauerDerHypothek,IF(ROW()-ROW(Tilgung[[#Headers],[Zahlung
Datum]])=1,DarlehenStart,IF(I253&gt;0,EDATE(C253,1),"")),""),"")</f>
        <v>52026</v>
      </c>
      <c r="D254" s="7">
        <f ca="1">IF(ROW()-ROW(Tilgung[[#Headers],[Anfangs-
saldo]])=1,DarlehensBetrag,IF(Tilgung[[#This Row],[Zahlung
Datum]]="",0,INDEX(Tilgung[], ROW()-4,8)))</f>
        <v>94582.197039787759</v>
      </c>
      <c r="E254" s="7">
        <f ca="1">IF(EingegebeneWerte,IF(ROW()-ROW(Tilgung[[#Headers],[Zins]])=1,-IPMT(ZinsSatz/12,1,DauerDerHypothek
-ROWS($C$4:C254)+1,Tilgung[[#This Row],[Anfangs-
saldo]]),IFERROR(-IPMT(ZinsSatz/12,1,Tilgung[[#This Row],[Anz.
verbleibend]],D255),0)),0)</f>
        <v>391.26102617262194</v>
      </c>
      <c r="F254" s="7">
        <f ca="1">IFERROR(IF(AND(EingegebeneWerte,Tilgung[[#This Row],[Zahlung
Datum]]
&lt;&gt;""),-PPMT(ZinsSatz/12,1,DauerDerHypothek-ROWS($C$4:C254)+1,Tilgung[[#This Row],[Anfangs-
saldo]]),""),0)</f>
        <v>679.55075835849686</v>
      </c>
      <c r="G254" s="7">
        <f ca="1">IF(Tilgung[[#This Row],[Zahlung
Datum]]="",0,GrundsteuerBetrag)</f>
        <v>375</v>
      </c>
      <c r="H254" s="7">
        <f ca="1">IF(Tilgung[[#This Row],[Zahlung
Datum]]="",0,Tilgung[[#This Row],[Zins]]+Tilgung[[#This Row],[Kapital]]+Tilgung[[#This Row],[Grundbesitz
Steuer]])</f>
        <v>1445.8117845311187</v>
      </c>
      <c r="I254" s="7">
        <f ca="1">IF(Tilgung[[#This Row],[Zahlung
Datum]]="",0,Tilgung[[#This Row],[Anfangs-
saldo]]-Tilgung[[#This Row],[Kapital]])</f>
        <v>93902.646281429261</v>
      </c>
      <c r="J254" s="8">
        <f ca="1">IF(Tilgung[[#This Row],[End-
saldo]]&gt;0,LetzteZeile-ROW(),0)</f>
        <v>109</v>
      </c>
    </row>
    <row r="255" spans="2:10" ht="15" customHeight="1" x14ac:dyDescent="0.35">
      <c r="B255" s="8">
        <f>ROWS($B$4:B255)</f>
        <v>252</v>
      </c>
      <c r="C255" s="9">
        <f ca="1">IF(EingegebeneWerte,IF(Tilgung[[#This Row],[Nr.]]&lt;=DauerDerHypothek,IF(ROW()-ROW(Tilgung[[#Headers],[Zahlung
Datum]])=1,DarlehenStart,IF(I254&gt;0,EDATE(C254,1),"")),""),"")</f>
        <v>52056</v>
      </c>
      <c r="D255" s="7">
        <f ca="1">IF(ROW()-ROW(Tilgung[[#Headers],[Anfangs-
saldo]])=1,DarlehensBetrag,IF(Tilgung[[#This Row],[Zahlung
Datum]]="",0,INDEX(Tilgung[], ROW()-4,8)))</f>
        <v>93902.646281429261</v>
      </c>
      <c r="E255" s="7">
        <f ca="1">IF(EingegebeneWerte,IF(ROW()-ROW(Tilgung[[#Headers],[Zins]])=1,-IPMT(ZinsSatz/12,1,DauerDerHypothek
-ROWS($C$4:C255)+1,Tilgung[[#This Row],[Anfangs-
saldo]]),IFERROR(-IPMT(ZinsSatz/12,1,Tilgung[[#This Row],[Anz.
verbleibend]],D256),0)),0)</f>
        <v>388.41776692324004</v>
      </c>
      <c r="F255" s="7">
        <f ca="1">IFERROR(IF(AND(EingegebeneWerte,Tilgung[[#This Row],[Zahlung
Datum]]
&lt;&gt;""),-PPMT(ZinsSatz/12,1,DauerDerHypothek-ROWS($C$4:C255)+1,Tilgung[[#This Row],[Anfangs-
saldo]]),""),0)</f>
        <v>682.38221985165728</v>
      </c>
      <c r="G255" s="7">
        <f ca="1">IF(Tilgung[[#This Row],[Zahlung
Datum]]="",0,GrundsteuerBetrag)</f>
        <v>375</v>
      </c>
      <c r="H255" s="7">
        <f ca="1">IF(Tilgung[[#This Row],[Zahlung
Datum]]="",0,Tilgung[[#This Row],[Zins]]+Tilgung[[#This Row],[Kapital]]+Tilgung[[#This Row],[Grundbesitz
Steuer]])</f>
        <v>1445.7999867748972</v>
      </c>
      <c r="I255" s="7">
        <f ca="1">IF(Tilgung[[#This Row],[Zahlung
Datum]]="",0,Tilgung[[#This Row],[Anfangs-
saldo]]-Tilgung[[#This Row],[Kapital]])</f>
        <v>93220.264061577604</v>
      </c>
      <c r="J255" s="8">
        <f ca="1">IF(Tilgung[[#This Row],[End-
saldo]]&gt;0,LetzteZeile-ROW(),0)</f>
        <v>108</v>
      </c>
    </row>
    <row r="256" spans="2:10" ht="15" customHeight="1" x14ac:dyDescent="0.35">
      <c r="B256" s="8">
        <f>ROWS($B$4:B256)</f>
        <v>253</v>
      </c>
      <c r="C256" s="9">
        <f ca="1">IF(EingegebeneWerte,IF(Tilgung[[#This Row],[Nr.]]&lt;=DauerDerHypothek,IF(ROW()-ROW(Tilgung[[#Headers],[Zahlung
Datum]])=1,DarlehenStart,IF(I255&gt;0,EDATE(C255,1),"")),""),"")</f>
        <v>52087</v>
      </c>
      <c r="D256" s="7">
        <f ca="1">IF(ROW()-ROW(Tilgung[[#Headers],[Anfangs-
saldo]])=1,DarlehensBetrag,IF(Tilgung[[#This Row],[Zahlung
Datum]]="",0,INDEX(Tilgung[], ROW()-4,8)))</f>
        <v>93220.264061577604</v>
      </c>
      <c r="E256" s="7">
        <f ca="1">IF(EingegebeneWerte,IF(ROW()-ROW(Tilgung[[#Headers],[Zins]])=1,-IPMT(ZinsSatz/12,1,DauerDerHypothek
-ROWS($C$4:C256)+1,Tilgung[[#This Row],[Anfangs-
saldo]]),IFERROR(-IPMT(ZinsSatz/12,1,Tilgung[[#This Row],[Anz.
verbleibend]],D257),0)),0)</f>
        <v>385.56266076031903</v>
      </c>
      <c r="F256" s="7">
        <f ca="1">IFERROR(IF(AND(EingegebeneWerte,Tilgung[[#This Row],[Zahlung
Datum]]
&lt;&gt;""),-PPMT(ZinsSatz/12,1,DauerDerHypothek-ROWS($C$4:C256)+1,Tilgung[[#This Row],[Anfangs-
saldo]]),""),0)</f>
        <v>685.22547910103913</v>
      </c>
      <c r="G256" s="7">
        <f ca="1">IF(Tilgung[[#This Row],[Zahlung
Datum]]="",0,GrundsteuerBetrag)</f>
        <v>375</v>
      </c>
      <c r="H256" s="7">
        <f ca="1">IF(Tilgung[[#This Row],[Zahlung
Datum]]="",0,Tilgung[[#This Row],[Zins]]+Tilgung[[#This Row],[Kapital]]+Tilgung[[#This Row],[Grundbesitz
Steuer]])</f>
        <v>1445.7881398613581</v>
      </c>
      <c r="I256" s="7">
        <f ca="1">IF(Tilgung[[#This Row],[Zahlung
Datum]]="",0,Tilgung[[#This Row],[Anfangs-
saldo]]-Tilgung[[#This Row],[Kapital]])</f>
        <v>92535.038582476569</v>
      </c>
      <c r="J256" s="8">
        <f ca="1">IF(Tilgung[[#This Row],[End-
saldo]]&gt;0,LetzteZeile-ROW(),0)</f>
        <v>107</v>
      </c>
    </row>
    <row r="257" spans="2:10" ht="15" customHeight="1" x14ac:dyDescent="0.35">
      <c r="B257" s="8">
        <f>ROWS($B$4:B257)</f>
        <v>254</v>
      </c>
      <c r="C257" s="9">
        <f ca="1">IF(EingegebeneWerte,IF(Tilgung[[#This Row],[Nr.]]&lt;=DauerDerHypothek,IF(ROW()-ROW(Tilgung[[#Headers],[Zahlung
Datum]])=1,DarlehenStart,IF(I256&gt;0,EDATE(C256,1),"")),""),"")</f>
        <v>52118</v>
      </c>
      <c r="D257" s="7">
        <f ca="1">IF(ROW()-ROW(Tilgung[[#Headers],[Anfangs-
saldo]])=1,DarlehensBetrag,IF(Tilgung[[#This Row],[Zahlung
Datum]]="",0,INDEX(Tilgung[], ROW()-4,8)))</f>
        <v>92535.038582476569</v>
      </c>
      <c r="E257" s="7">
        <f ca="1">IF(EingegebeneWerte,IF(ROW()-ROW(Tilgung[[#Headers],[Zins]])=1,-IPMT(ZinsSatz/12,1,DauerDerHypothek
-ROWS($C$4:C257)+1,Tilgung[[#This Row],[Anfangs-
saldo]]),IFERROR(-IPMT(ZinsSatz/12,1,Tilgung[[#This Row],[Anz.
verbleibend]],D258),0)),0)</f>
        <v>382.69565832171918</v>
      </c>
      <c r="F257" s="7">
        <f ca="1">IFERROR(IF(AND(EingegebeneWerte,Tilgung[[#This Row],[Zahlung
Datum]]
&lt;&gt;""),-PPMT(ZinsSatz/12,1,DauerDerHypothek-ROWS($C$4:C257)+1,Tilgung[[#This Row],[Anfangs-
saldo]]),""),0)</f>
        <v>688.08058526396007</v>
      </c>
      <c r="G257" s="7">
        <f ca="1">IF(Tilgung[[#This Row],[Zahlung
Datum]]="",0,GrundsteuerBetrag)</f>
        <v>375</v>
      </c>
      <c r="H257" s="7">
        <f ca="1">IF(Tilgung[[#This Row],[Zahlung
Datum]]="",0,Tilgung[[#This Row],[Zins]]+Tilgung[[#This Row],[Kapital]]+Tilgung[[#This Row],[Grundbesitz
Steuer]])</f>
        <v>1445.7762435856794</v>
      </c>
      <c r="I257" s="7">
        <f ca="1">IF(Tilgung[[#This Row],[Zahlung
Datum]]="",0,Tilgung[[#This Row],[Anfangs-
saldo]]-Tilgung[[#This Row],[Kapital]])</f>
        <v>91846.957997212608</v>
      </c>
      <c r="J257" s="8">
        <f ca="1">IF(Tilgung[[#This Row],[End-
saldo]]&gt;0,LetzteZeile-ROW(),0)</f>
        <v>106</v>
      </c>
    </row>
    <row r="258" spans="2:10" ht="15" customHeight="1" x14ac:dyDescent="0.35">
      <c r="B258" s="8">
        <f>ROWS($B$4:B258)</f>
        <v>255</v>
      </c>
      <c r="C258" s="9">
        <f ca="1">IF(EingegebeneWerte,IF(Tilgung[[#This Row],[Nr.]]&lt;=DauerDerHypothek,IF(ROW()-ROW(Tilgung[[#Headers],[Zahlung
Datum]])=1,DarlehenStart,IF(I257&gt;0,EDATE(C257,1),"")),""),"")</f>
        <v>52148</v>
      </c>
      <c r="D258" s="7">
        <f ca="1">IF(ROW()-ROW(Tilgung[[#Headers],[Anfangs-
saldo]])=1,DarlehensBetrag,IF(Tilgung[[#This Row],[Zahlung
Datum]]="",0,INDEX(Tilgung[], ROW()-4,8)))</f>
        <v>91846.957997212608</v>
      </c>
      <c r="E258" s="7">
        <f ca="1">IF(EingegebeneWerte,IF(ROW()-ROW(Tilgung[[#Headers],[Zins]])=1,-IPMT(ZinsSatz/12,1,DauerDerHypothek
-ROWS($C$4:C258)+1,Tilgung[[#This Row],[Anfangs-
saldo]]),IFERROR(-IPMT(ZinsSatz/12,1,Tilgung[[#This Row],[Anz.
verbleibend]],D259),0)),0)</f>
        <v>379.81671003962521</v>
      </c>
      <c r="F258" s="7">
        <f ca="1">IFERROR(IF(AND(EingegebeneWerte,Tilgung[[#This Row],[Zahlung
Datum]]
&lt;&gt;""),-PPMT(ZinsSatz/12,1,DauerDerHypothek-ROWS($C$4:C258)+1,Tilgung[[#This Row],[Anfangs-
saldo]]),""),0)</f>
        <v>690.94758770255987</v>
      </c>
      <c r="G258" s="7">
        <f ca="1">IF(Tilgung[[#This Row],[Zahlung
Datum]]="",0,GrundsteuerBetrag)</f>
        <v>375</v>
      </c>
      <c r="H258" s="7">
        <f ca="1">IF(Tilgung[[#This Row],[Zahlung
Datum]]="",0,Tilgung[[#This Row],[Zins]]+Tilgung[[#This Row],[Kapital]]+Tilgung[[#This Row],[Grundbesitz
Steuer]])</f>
        <v>1445.7642977421851</v>
      </c>
      <c r="I258" s="7">
        <f ca="1">IF(Tilgung[[#This Row],[Zahlung
Datum]]="",0,Tilgung[[#This Row],[Anfangs-
saldo]]-Tilgung[[#This Row],[Kapital]])</f>
        <v>91156.010409510054</v>
      </c>
      <c r="J258" s="8">
        <f ca="1">IF(Tilgung[[#This Row],[End-
saldo]]&gt;0,LetzteZeile-ROW(),0)</f>
        <v>105</v>
      </c>
    </row>
    <row r="259" spans="2:10" ht="15" customHeight="1" x14ac:dyDescent="0.35">
      <c r="B259" s="8">
        <f>ROWS($B$4:B259)</f>
        <v>256</v>
      </c>
      <c r="C259" s="9">
        <f ca="1">IF(EingegebeneWerte,IF(Tilgung[[#This Row],[Nr.]]&lt;=DauerDerHypothek,IF(ROW()-ROW(Tilgung[[#Headers],[Zahlung
Datum]])=1,DarlehenStart,IF(I258&gt;0,EDATE(C258,1),"")),""),"")</f>
        <v>52179</v>
      </c>
      <c r="D259" s="7">
        <f ca="1">IF(ROW()-ROW(Tilgung[[#Headers],[Anfangs-
saldo]])=1,DarlehensBetrag,IF(Tilgung[[#This Row],[Zahlung
Datum]]="",0,INDEX(Tilgung[], ROW()-4,8)))</f>
        <v>91156.010409510054</v>
      </c>
      <c r="E259" s="7">
        <f ca="1">IF(EingegebeneWerte,IF(ROW()-ROW(Tilgung[[#Headers],[Zins]])=1,-IPMT(ZinsSatz/12,1,DauerDerHypothek
-ROWS($C$4:C259)+1,Tilgung[[#This Row],[Anfangs-
saldo]]),IFERROR(-IPMT(ZinsSatz/12,1,Tilgung[[#This Row],[Anz.
verbleibend]],D260),0)),0)</f>
        <v>376.92576613968913</v>
      </c>
      <c r="F259" s="7">
        <f ca="1">IFERROR(IF(AND(EingegebeneWerte,Tilgung[[#This Row],[Zahlung
Datum]]
&lt;&gt;""),-PPMT(ZinsSatz/12,1,DauerDerHypothek-ROWS($C$4:C259)+1,Tilgung[[#This Row],[Anfangs-
saldo]]),""),0)</f>
        <v>693.82653598465402</v>
      </c>
      <c r="G259" s="7">
        <f ca="1">IF(Tilgung[[#This Row],[Zahlung
Datum]]="",0,GrundsteuerBetrag)</f>
        <v>375</v>
      </c>
      <c r="H259" s="7">
        <f ca="1">IF(Tilgung[[#This Row],[Zahlung
Datum]]="",0,Tilgung[[#This Row],[Zins]]+Tilgung[[#This Row],[Kapital]]+Tilgung[[#This Row],[Grundbesitz
Steuer]])</f>
        <v>1445.7523021243433</v>
      </c>
      <c r="I259" s="7">
        <f ca="1">IF(Tilgung[[#This Row],[Zahlung
Datum]]="",0,Tilgung[[#This Row],[Anfangs-
saldo]]-Tilgung[[#This Row],[Kapital]])</f>
        <v>90462.183873525399</v>
      </c>
      <c r="J259" s="8">
        <f ca="1">IF(Tilgung[[#This Row],[End-
saldo]]&gt;0,LetzteZeile-ROW(),0)</f>
        <v>104</v>
      </c>
    </row>
    <row r="260" spans="2:10" ht="15" customHeight="1" x14ac:dyDescent="0.35">
      <c r="B260" s="8">
        <f>ROWS($B$4:B260)</f>
        <v>257</v>
      </c>
      <c r="C260" s="9">
        <f ca="1">IF(EingegebeneWerte,IF(Tilgung[[#This Row],[Nr.]]&lt;=DauerDerHypothek,IF(ROW()-ROW(Tilgung[[#Headers],[Zahlung
Datum]])=1,DarlehenStart,IF(I259&gt;0,EDATE(C259,1),"")),""),"")</f>
        <v>52209</v>
      </c>
      <c r="D260" s="7">
        <f ca="1">IF(ROW()-ROW(Tilgung[[#Headers],[Anfangs-
saldo]])=1,DarlehensBetrag,IF(Tilgung[[#This Row],[Zahlung
Datum]]="",0,INDEX(Tilgung[], ROW()-4,8)))</f>
        <v>90462.183873525399</v>
      </c>
      <c r="E260" s="7">
        <f ca="1">IF(EingegebeneWerte,IF(ROW()-ROW(Tilgung[[#Headers],[Zins]])=1,-IPMT(ZinsSatz/12,1,DauerDerHypothek
-ROWS($C$4:C260)+1,Tilgung[[#This Row],[Anfangs-
saldo]]),IFERROR(-IPMT(ZinsSatz/12,1,Tilgung[[#This Row],[Anz.
verbleibend]],D261),0)),0)</f>
        <v>374.02277664017004</v>
      </c>
      <c r="F260" s="7">
        <f ca="1">IFERROR(IF(AND(EingegebeneWerte,Tilgung[[#This Row],[Zahlung
Datum]]
&lt;&gt;""),-PPMT(ZinsSatz/12,1,DauerDerHypothek-ROWS($C$4:C260)+1,Tilgung[[#This Row],[Anfangs-
saldo]]),""),0)</f>
        <v>696.71747988459003</v>
      </c>
      <c r="G260" s="7">
        <f ca="1">IF(Tilgung[[#This Row],[Zahlung
Datum]]="",0,GrundsteuerBetrag)</f>
        <v>375</v>
      </c>
      <c r="H260" s="7">
        <f ca="1">IF(Tilgung[[#This Row],[Zahlung
Datum]]="",0,Tilgung[[#This Row],[Zins]]+Tilgung[[#This Row],[Kapital]]+Tilgung[[#This Row],[Grundbesitz
Steuer]])</f>
        <v>1445.7402565247601</v>
      </c>
      <c r="I260" s="7">
        <f ca="1">IF(Tilgung[[#This Row],[Zahlung
Datum]]="",0,Tilgung[[#This Row],[Anfangs-
saldo]]-Tilgung[[#This Row],[Kapital]])</f>
        <v>89765.466393640803</v>
      </c>
      <c r="J260" s="8">
        <f ca="1">IF(Tilgung[[#This Row],[End-
saldo]]&gt;0,LetzteZeile-ROW(),0)</f>
        <v>103</v>
      </c>
    </row>
    <row r="261" spans="2:10" ht="15" customHeight="1" x14ac:dyDescent="0.35">
      <c r="B261" s="8">
        <f>ROWS($B$4:B261)</f>
        <v>258</v>
      </c>
      <c r="C261" s="9">
        <f ca="1">IF(EingegebeneWerte,IF(Tilgung[[#This Row],[Nr.]]&lt;=DauerDerHypothek,IF(ROW()-ROW(Tilgung[[#Headers],[Zahlung
Datum]])=1,DarlehenStart,IF(I260&gt;0,EDATE(C260,1),"")),""),"")</f>
        <v>52240</v>
      </c>
      <c r="D261" s="7">
        <f ca="1">IF(ROW()-ROW(Tilgung[[#Headers],[Anfangs-
saldo]])=1,DarlehensBetrag,IF(Tilgung[[#This Row],[Zahlung
Datum]]="",0,INDEX(Tilgung[], ROW()-4,8)))</f>
        <v>89765.466393640803</v>
      </c>
      <c r="E261" s="7">
        <f ca="1">IF(EingegebeneWerte,IF(ROW()-ROW(Tilgung[[#Headers],[Zins]])=1,-IPMT(ZinsSatz/12,1,DauerDerHypothek
-ROWS($C$4:C261)+1,Tilgung[[#This Row],[Anfangs-
saldo]]),IFERROR(-IPMT(ZinsSatz/12,1,Tilgung[[#This Row],[Anz.
verbleibend]],D262),0)),0)</f>
        <v>371.10769135106955</v>
      </c>
      <c r="F261" s="7">
        <f ca="1">IFERROR(IF(AND(EingegebeneWerte,Tilgung[[#This Row],[Zahlung
Datum]]
&lt;&gt;""),-PPMT(ZinsSatz/12,1,DauerDerHypothek-ROWS($C$4:C261)+1,Tilgung[[#This Row],[Anfangs-
saldo]]),""),0)</f>
        <v>699.62046938410901</v>
      </c>
      <c r="G261" s="7">
        <f ca="1">IF(Tilgung[[#This Row],[Zahlung
Datum]]="",0,GrundsteuerBetrag)</f>
        <v>375</v>
      </c>
      <c r="H261" s="7">
        <f ca="1">IF(Tilgung[[#This Row],[Zahlung
Datum]]="",0,Tilgung[[#This Row],[Zins]]+Tilgung[[#This Row],[Kapital]]+Tilgung[[#This Row],[Grundbesitz
Steuer]])</f>
        <v>1445.7281607351786</v>
      </c>
      <c r="I261" s="7">
        <f ca="1">IF(Tilgung[[#This Row],[Zahlung
Datum]]="",0,Tilgung[[#This Row],[Anfangs-
saldo]]-Tilgung[[#This Row],[Kapital]])</f>
        <v>89065.84592425669</v>
      </c>
      <c r="J261" s="8">
        <f ca="1">IF(Tilgung[[#This Row],[End-
saldo]]&gt;0,LetzteZeile-ROW(),0)</f>
        <v>102</v>
      </c>
    </row>
    <row r="262" spans="2:10" ht="15" customHeight="1" x14ac:dyDescent="0.35">
      <c r="B262" s="8">
        <f>ROWS($B$4:B262)</f>
        <v>259</v>
      </c>
      <c r="C262" s="9">
        <f ca="1">IF(EingegebeneWerte,IF(Tilgung[[#This Row],[Nr.]]&lt;=DauerDerHypothek,IF(ROW()-ROW(Tilgung[[#Headers],[Zahlung
Datum]])=1,DarlehenStart,IF(I261&gt;0,EDATE(C261,1),"")),""),"")</f>
        <v>52271</v>
      </c>
      <c r="D262" s="7">
        <f ca="1">IF(ROW()-ROW(Tilgung[[#Headers],[Anfangs-
saldo]])=1,DarlehensBetrag,IF(Tilgung[[#This Row],[Zahlung
Datum]]="",0,INDEX(Tilgung[], ROW()-4,8)))</f>
        <v>89065.84592425669</v>
      </c>
      <c r="E262" s="7">
        <f ca="1">IF(EingegebeneWerte,IF(ROW()-ROW(Tilgung[[#Headers],[Zins]])=1,-IPMT(ZinsSatz/12,1,DauerDerHypothek
-ROWS($C$4:C262)+1,Tilgung[[#This Row],[Anfangs-
saldo]]),IFERROR(-IPMT(ZinsSatz/12,1,Tilgung[[#This Row],[Anz.
verbleibend]],D263),0)),0)</f>
        <v>368.18045987326451</v>
      </c>
      <c r="F262" s="7">
        <f ca="1">IFERROR(IF(AND(EingegebeneWerte,Tilgung[[#This Row],[Zahlung
Datum]]
&lt;&gt;""),-PPMT(ZinsSatz/12,1,DauerDerHypothek-ROWS($C$4:C262)+1,Tilgung[[#This Row],[Anfangs-
saldo]]),""),0)</f>
        <v>702.5355546732095</v>
      </c>
      <c r="G262" s="7">
        <f ca="1">IF(Tilgung[[#This Row],[Zahlung
Datum]]="",0,GrundsteuerBetrag)</f>
        <v>375</v>
      </c>
      <c r="H262" s="7">
        <f ca="1">IF(Tilgung[[#This Row],[Zahlung
Datum]]="",0,Tilgung[[#This Row],[Zins]]+Tilgung[[#This Row],[Kapital]]+Tilgung[[#This Row],[Grundbesitz
Steuer]])</f>
        <v>1445.7160145464741</v>
      </c>
      <c r="I262" s="7">
        <f ca="1">IF(Tilgung[[#This Row],[Zahlung
Datum]]="",0,Tilgung[[#This Row],[Anfangs-
saldo]]-Tilgung[[#This Row],[Kapital]])</f>
        <v>88363.310369583487</v>
      </c>
      <c r="J262" s="8">
        <f ca="1">IF(Tilgung[[#This Row],[End-
saldo]]&gt;0,LetzteZeile-ROW(),0)</f>
        <v>101</v>
      </c>
    </row>
    <row r="263" spans="2:10" ht="15" customHeight="1" x14ac:dyDescent="0.35">
      <c r="B263" s="8">
        <f>ROWS($B$4:B263)</f>
        <v>260</v>
      </c>
      <c r="C263" s="9">
        <f ca="1">IF(EingegebeneWerte,IF(Tilgung[[#This Row],[Nr.]]&lt;=DauerDerHypothek,IF(ROW()-ROW(Tilgung[[#Headers],[Zahlung
Datum]])=1,DarlehenStart,IF(I262&gt;0,EDATE(C262,1),"")),""),"")</f>
        <v>52299</v>
      </c>
      <c r="D263" s="7">
        <f ca="1">IF(ROW()-ROW(Tilgung[[#Headers],[Anfangs-
saldo]])=1,DarlehensBetrag,IF(Tilgung[[#This Row],[Zahlung
Datum]]="",0,INDEX(Tilgung[], ROW()-4,8)))</f>
        <v>88363.310369583487</v>
      </c>
      <c r="E263" s="7">
        <f ca="1">IF(EingegebeneWerte,IF(ROW()-ROW(Tilgung[[#Headers],[Zins]])=1,-IPMT(ZinsSatz/12,1,DauerDerHypothek
-ROWS($C$4:C263)+1,Tilgung[[#This Row],[Anfangs-
saldo]]),IFERROR(-IPMT(ZinsSatz/12,1,Tilgung[[#This Row],[Anz.
verbleibend]],D264),0)),0)</f>
        <v>365.2410315976353</v>
      </c>
      <c r="F263" s="7">
        <f ca="1">IFERROR(IF(AND(EingegebeneWerte,Tilgung[[#This Row],[Zahlung
Datum]]
&lt;&gt;""),-PPMT(ZinsSatz/12,1,DauerDerHypothek-ROWS($C$4:C263)+1,Tilgung[[#This Row],[Anfangs-
saldo]]),""),0)</f>
        <v>705.4627861510146</v>
      </c>
      <c r="G263" s="7">
        <f ca="1">IF(Tilgung[[#This Row],[Zahlung
Datum]]="",0,GrundsteuerBetrag)</f>
        <v>375</v>
      </c>
      <c r="H263" s="7">
        <f ca="1">IF(Tilgung[[#This Row],[Zahlung
Datum]]="",0,Tilgung[[#This Row],[Zins]]+Tilgung[[#This Row],[Kapital]]+Tilgung[[#This Row],[Grundbesitz
Steuer]])</f>
        <v>1445.70381774865</v>
      </c>
      <c r="I263" s="7">
        <f ca="1">IF(Tilgung[[#This Row],[Zahlung
Datum]]="",0,Tilgung[[#This Row],[Anfangs-
saldo]]-Tilgung[[#This Row],[Kapital]])</f>
        <v>87657.847583432478</v>
      </c>
      <c r="J263" s="8">
        <f ca="1">IF(Tilgung[[#This Row],[End-
saldo]]&gt;0,LetzteZeile-ROW(),0)</f>
        <v>100</v>
      </c>
    </row>
    <row r="264" spans="2:10" ht="15" customHeight="1" x14ac:dyDescent="0.35">
      <c r="B264" s="8">
        <f>ROWS($B$4:B264)</f>
        <v>261</v>
      </c>
      <c r="C264" s="9">
        <f ca="1">IF(EingegebeneWerte,IF(Tilgung[[#This Row],[Nr.]]&lt;=DauerDerHypothek,IF(ROW()-ROW(Tilgung[[#Headers],[Zahlung
Datum]])=1,DarlehenStart,IF(I263&gt;0,EDATE(C263,1),"")),""),"")</f>
        <v>52330</v>
      </c>
      <c r="D264" s="7">
        <f ca="1">IF(ROW()-ROW(Tilgung[[#Headers],[Anfangs-
saldo]])=1,DarlehensBetrag,IF(Tilgung[[#This Row],[Zahlung
Datum]]="",0,INDEX(Tilgung[], ROW()-4,8)))</f>
        <v>87657.847583432478</v>
      </c>
      <c r="E264" s="7">
        <f ca="1">IF(EingegebeneWerte,IF(ROW()-ROW(Tilgung[[#Headers],[Zins]])=1,-IPMT(ZinsSatz/12,1,DauerDerHypothek
-ROWS($C$4:C264)+1,Tilgung[[#This Row],[Anfangs-
saldo]]),IFERROR(-IPMT(ZinsSatz/12,1,Tilgung[[#This Row],[Anz.
verbleibend]],D265),0)),0)</f>
        <v>362.28935570419094</v>
      </c>
      <c r="F264" s="7">
        <f ca="1">IFERROR(IF(AND(EingegebeneWerte,Tilgung[[#This Row],[Zahlung
Datum]]
&lt;&gt;""),-PPMT(ZinsSatz/12,1,DauerDerHypothek-ROWS($C$4:C264)+1,Tilgung[[#This Row],[Anfangs-
saldo]]),""),0)</f>
        <v>708.40221442664392</v>
      </c>
      <c r="G264" s="7">
        <f ca="1">IF(Tilgung[[#This Row],[Zahlung
Datum]]="",0,GrundsteuerBetrag)</f>
        <v>375</v>
      </c>
      <c r="H264" s="7">
        <f ca="1">IF(Tilgung[[#This Row],[Zahlung
Datum]]="",0,Tilgung[[#This Row],[Zins]]+Tilgung[[#This Row],[Kapital]]+Tilgung[[#This Row],[Grundbesitz
Steuer]])</f>
        <v>1445.6915701308349</v>
      </c>
      <c r="I264" s="7">
        <f ca="1">IF(Tilgung[[#This Row],[Zahlung
Datum]]="",0,Tilgung[[#This Row],[Anfangs-
saldo]]-Tilgung[[#This Row],[Kapital]])</f>
        <v>86949.445369005829</v>
      </c>
      <c r="J264" s="8">
        <f ca="1">IF(Tilgung[[#This Row],[End-
saldo]]&gt;0,LetzteZeile-ROW(),0)</f>
        <v>99</v>
      </c>
    </row>
    <row r="265" spans="2:10" ht="15" customHeight="1" x14ac:dyDescent="0.35">
      <c r="B265" s="8">
        <f>ROWS($B$4:B265)</f>
        <v>262</v>
      </c>
      <c r="C265" s="9">
        <f ca="1">IF(EingegebeneWerte,IF(Tilgung[[#This Row],[Nr.]]&lt;=DauerDerHypothek,IF(ROW()-ROW(Tilgung[[#Headers],[Zahlung
Datum]])=1,DarlehenStart,IF(I264&gt;0,EDATE(C264,1),"")),""),"")</f>
        <v>52360</v>
      </c>
      <c r="D265" s="7">
        <f ca="1">IF(ROW()-ROW(Tilgung[[#Headers],[Anfangs-
saldo]])=1,DarlehensBetrag,IF(Tilgung[[#This Row],[Zahlung
Datum]]="",0,INDEX(Tilgung[], ROW()-4,8)))</f>
        <v>86949.445369005829</v>
      </c>
      <c r="E265" s="7">
        <f ca="1">IF(EingegebeneWerte,IF(ROW()-ROW(Tilgung[[#Headers],[Zins]])=1,-IPMT(ZinsSatz/12,1,DauerDerHypothek
-ROWS($C$4:C265)+1,Tilgung[[#This Row],[Anfangs-
saldo]]),IFERROR(-IPMT(ZinsSatz/12,1,Tilgung[[#This Row],[Anz.
verbleibend]],D266),0)),0)</f>
        <v>359.32538116119059</v>
      </c>
      <c r="F265" s="7">
        <f ca="1">IFERROR(IF(AND(EingegebeneWerte,Tilgung[[#This Row],[Zahlung
Datum]]
&lt;&gt;""),-PPMT(ZinsSatz/12,1,DauerDerHypothek-ROWS($C$4:C265)+1,Tilgung[[#This Row],[Anfangs-
saldo]]),""),0)</f>
        <v>711.35389032008823</v>
      </c>
      <c r="G265" s="7">
        <f ca="1">IF(Tilgung[[#This Row],[Zahlung
Datum]]="",0,GrundsteuerBetrag)</f>
        <v>375</v>
      </c>
      <c r="H265" s="7">
        <f ca="1">IF(Tilgung[[#This Row],[Zahlung
Datum]]="",0,Tilgung[[#This Row],[Zins]]+Tilgung[[#This Row],[Kapital]]+Tilgung[[#This Row],[Grundbesitz
Steuer]])</f>
        <v>1445.6792714812789</v>
      </c>
      <c r="I265" s="7">
        <f ca="1">IF(Tilgung[[#This Row],[Zahlung
Datum]]="",0,Tilgung[[#This Row],[Anfangs-
saldo]]-Tilgung[[#This Row],[Kapital]])</f>
        <v>86238.091478685747</v>
      </c>
      <c r="J265" s="8">
        <f ca="1">IF(Tilgung[[#This Row],[End-
saldo]]&gt;0,LetzteZeile-ROW(),0)</f>
        <v>98</v>
      </c>
    </row>
    <row r="266" spans="2:10" ht="15" customHeight="1" x14ac:dyDescent="0.35">
      <c r="B266" s="8">
        <f>ROWS($B$4:B266)</f>
        <v>263</v>
      </c>
      <c r="C266" s="9">
        <f ca="1">IF(EingegebeneWerte,IF(Tilgung[[#This Row],[Nr.]]&lt;=DauerDerHypothek,IF(ROW()-ROW(Tilgung[[#Headers],[Zahlung
Datum]])=1,DarlehenStart,IF(I265&gt;0,EDATE(C265,1),"")),""),"")</f>
        <v>52391</v>
      </c>
      <c r="D266" s="7">
        <f ca="1">IF(ROW()-ROW(Tilgung[[#Headers],[Anfangs-
saldo]])=1,DarlehensBetrag,IF(Tilgung[[#This Row],[Zahlung
Datum]]="",0,INDEX(Tilgung[], ROW()-4,8)))</f>
        <v>86238.091478685747</v>
      </c>
      <c r="E266" s="7">
        <f ca="1">IF(EingegebeneWerte,IF(ROW()-ROW(Tilgung[[#Headers],[Zins]])=1,-IPMT(ZinsSatz/12,1,DauerDerHypothek
-ROWS($C$4:C266)+1,Tilgung[[#This Row],[Anfangs-
saldo]]),IFERROR(-IPMT(ZinsSatz/12,1,Tilgung[[#This Row],[Anz.
verbleibend]],D267),0)),0)</f>
        <v>356.34905672426106</v>
      </c>
      <c r="F266" s="7">
        <f ca="1">IFERROR(IF(AND(EingegebeneWerte,Tilgung[[#This Row],[Zahlung
Datum]]
&lt;&gt;""),-PPMT(ZinsSatz/12,1,DauerDerHypothek-ROWS($C$4:C266)+1,Tilgung[[#This Row],[Anfangs-
saldo]]),""),0)</f>
        <v>714.31786486308874</v>
      </c>
      <c r="G266" s="7">
        <f ca="1">IF(Tilgung[[#This Row],[Zahlung
Datum]]="",0,GrundsteuerBetrag)</f>
        <v>375</v>
      </c>
      <c r="H266" s="7">
        <f ca="1">IF(Tilgung[[#This Row],[Zahlung
Datum]]="",0,Tilgung[[#This Row],[Zins]]+Tilgung[[#This Row],[Kapital]]+Tilgung[[#This Row],[Grundbesitz
Steuer]])</f>
        <v>1445.6669215873499</v>
      </c>
      <c r="I266" s="7">
        <f ca="1">IF(Tilgung[[#This Row],[Zahlung
Datum]]="",0,Tilgung[[#This Row],[Anfangs-
saldo]]-Tilgung[[#This Row],[Kapital]])</f>
        <v>85523.773613822661</v>
      </c>
      <c r="J266" s="8">
        <f ca="1">IF(Tilgung[[#This Row],[End-
saldo]]&gt;0,LetzteZeile-ROW(),0)</f>
        <v>97</v>
      </c>
    </row>
    <row r="267" spans="2:10" ht="15" customHeight="1" x14ac:dyDescent="0.35">
      <c r="B267" s="8">
        <f>ROWS($B$4:B267)</f>
        <v>264</v>
      </c>
      <c r="C267" s="9">
        <f ca="1">IF(EingegebeneWerte,IF(Tilgung[[#This Row],[Nr.]]&lt;=DauerDerHypothek,IF(ROW()-ROW(Tilgung[[#Headers],[Zahlung
Datum]])=1,DarlehenStart,IF(I266&gt;0,EDATE(C266,1),"")),""),"")</f>
        <v>52421</v>
      </c>
      <c r="D267" s="7">
        <f ca="1">IF(ROW()-ROW(Tilgung[[#Headers],[Anfangs-
saldo]])=1,DarlehensBetrag,IF(Tilgung[[#This Row],[Zahlung
Datum]]="",0,INDEX(Tilgung[], ROW()-4,8)))</f>
        <v>85523.773613822661</v>
      </c>
      <c r="E267" s="7">
        <f ca="1">IF(EingegebeneWerte,IF(ROW()-ROW(Tilgung[[#Headers],[Zins]])=1,-IPMT(ZinsSatz/12,1,DauerDerHypothek
-ROWS($C$4:C267)+1,Tilgung[[#This Row],[Anfangs-
saldo]]),IFERROR(-IPMT(ZinsSatz/12,1,Tilgung[[#This Row],[Anz.
verbleibend]],D268),0)),0)</f>
        <v>353.360330935511</v>
      </c>
      <c r="F267" s="7">
        <f ca="1">IFERROR(IF(AND(EingegebeneWerte,Tilgung[[#This Row],[Zahlung
Datum]]
&lt;&gt;""),-PPMT(ZinsSatz/12,1,DauerDerHypothek-ROWS($C$4:C267)+1,Tilgung[[#This Row],[Anfangs-
saldo]]),""),0)</f>
        <v>717.29418930001827</v>
      </c>
      <c r="G267" s="7">
        <f ca="1">IF(Tilgung[[#This Row],[Zahlung
Datum]]="",0,GrundsteuerBetrag)</f>
        <v>375</v>
      </c>
      <c r="H267" s="7">
        <f ca="1">IF(Tilgung[[#This Row],[Zahlung
Datum]]="",0,Tilgung[[#This Row],[Zins]]+Tilgung[[#This Row],[Kapital]]+Tilgung[[#This Row],[Grundbesitz
Steuer]])</f>
        <v>1445.6545202355292</v>
      </c>
      <c r="I267" s="7">
        <f ca="1">IF(Tilgung[[#This Row],[Zahlung
Datum]]="",0,Tilgung[[#This Row],[Anfangs-
saldo]]-Tilgung[[#This Row],[Kapital]])</f>
        <v>84806.479424522637</v>
      </c>
      <c r="J267" s="8">
        <f ca="1">IF(Tilgung[[#This Row],[End-
saldo]]&gt;0,LetzteZeile-ROW(),0)</f>
        <v>96</v>
      </c>
    </row>
    <row r="268" spans="2:10" ht="15" customHeight="1" x14ac:dyDescent="0.35">
      <c r="B268" s="8">
        <f>ROWS($B$4:B268)</f>
        <v>265</v>
      </c>
      <c r="C268" s="9">
        <f ca="1">IF(EingegebeneWerte,IF(Tilgung[[#This Row],[Nr.]]&lt;=DauerDerHypothek,IF(ROW()-ROW(Tilgung[[#Headers],[Zahlung
Datum]])=1,DarlehenStart,IF(I267&gt;0,EDATE(C267,1),"")),""),"")</f>
        <v>52452</v>
      </c>
      <c r="D268" s="7">
        <f ca="1">IF(ROW()-ROW(Tilgung[[#Headers],[Anfangs-
saldo]])=1,DarlehensBetrag,IF(Tilgung[[#This Row],[Zahlung
Datum]]="",0,INDEX(Tilgung[], ROW()-4,8)))</f>
        <v>84806.479424522637</v>
      </c>
      <c r="E268" s="7">
        <f ca="1">IF(EingegebeneWerte,IF(ROW()-ROW(Tilgung[[#Headers],[Zins]])=1,-IPMT(ZinsSatz/12,1,DauerDerHypothek
-ROWS($C$4:C268)+1,Tilgung[[#This Row],[Anfangs-
saldo]]),IFERROR(-IPMT(ZinsSatz/12,1,Tilgung[[#This Row],[Anz.
verbleibend]],D269),0)),0)</f>
        <v>350.35915212264109</v>
      </c>
      <c r="F268" s="7">
        <f ca="1">IFERROR(IF(AND(EingegebeneWerte,Tilgung[[#This Row],[Zahlung
Datum]]
&lt;&gt;""),-PPMT(ZinsSatz/12,1,DauerDerHypothek-ROWS($C$4:C268)+1,Tilgung[[#This Row],[Anfangs-
saldo]]),""),0)</f>
        <v>720.28291508876816</v>
      </c>
      <c r="G268" s="7">
        <f ca="1">IF(Tilgung[[#This Row],[Zahlung
Datum]]="",0,GrundsteuerBetrag)</f>
        <v>375</v>
      </c>
      <c r="H268" s="7">
        <f ca="1">IF(Tilgung[[#This Row],[Zahlung
Datum]]="",0,Tilgung[[#This Row],[Zins]]+Tilgung[[#This Row],[Kapital]]+Tilgung[[#This Row],[Grundbesitz
Steuer]])</f>
        <v>1445.6420672114093</v>
      </c>
      <c r="I268" s="7">
        <f ca="1">IF(Tilgung[[#This Row],[Zahlung
Datum]]="",0,Tilgung[[#This Row],[Anfangs-
saldo]]-Tilgung[[#This Row],[Kapital]])</f>
        <v>84086.196509433867</v>
      </c>
      <c r="J268" s="8">
        <f ca="1">IF(Tilgung[[#This Row],[End-
saldo]]&gt;0,LetzteZeile-ROW(),0)</f>
        <v>95</v>
      </c>
    </row>
    <row r="269" spans="2:10" ht="15" customHeight="1" x14ac:dyDescent="0.35">
      <c r="B269" s="8">
        <f>ROWS($B$4:B269)</f>
        <v>266</v>
      </c>
      <c r="C269" s="9">
        <f ca="1">IF(EingegebeneWerte,IF(Tilgung[[#This Row],[Nr.]]&lt;=DauerDerHypothek,IF(ROW()-ROW(Tilgung[[#Headers],[Zahlung
Datum]])=1,DarlehenStart,IF(I268&gt;0,EDATE(C268,1),"")),""),"")</f>
        <v>52483</v>
      </c>
      <c r="D269" s="7">
        <f ca="1">IF(ROW()-ROW(Tilgung[[#Headers],[Anfangs-
saldo]])=1,DarlehensBetrag,IF(Tilgung[[#This Row],[Zahlung
Datum]]="",0,INDEX(Tilgung[], ROW()-4,8)))</f>
        <v>84086.196509433867</v>
      </c>
      <c r="E269" s="7">
        <f ca="1">IF(EingegebeneWerte,IF(ROW()-ROW(Tilgung[[#Headers],[Zins]])=1,-IPMT(ZinsSatz/12,1,DauerDerHypothek
-ROWS($C$4:C269)+1,Tilgung[[#This Row],[Anfangs-
saldo]]),IFERROR(-IPMT(ZinsSatz/12,1,Tilgung[[#This Row],[Anz.
verbleibend]],D270),0)),0)</f>
        <v>347.34546839805097</v>
      </c>
      <c r="F269" s="7">
        <f ca="1">IFERROR(IF(AND(EingegebeneWerte,Tilgung[[#This Row],[Zahlung
Datum]]
&lt;&gt;""),-PPMT(ZinsSatz/12,1,DauerDerHypothek-ROWS($C$4:C269)+1,Tilgung[[#This Row],[Anfangs-
saldo]]),""),0)</f>
        <v>723.28409390163813</v>
      </c>
      <c r="G269" s="7">
        <f ca="1">IF(Tilgung[[#This Row],[Zahlung
Datum]]="",0,GrundsteuerBetrag)</f>
        <v>375</v>
      </c>
      <c r="H269" s="7">
        <f ca="1">IF(Tilgung[[#This Row],[Zahlung
Datum]]="",0,Tilgung[[#This Row],[Zins]]+Tilgung[[#This Row],[Kapital]]+Tilgung[[#This Row],[Grundbesitz
Steuer]])</f>
        <v>1445.629562299689</v>
      </c>
      <c r="I269" s="7">
        <f ca="1">IF(Tilgung[[#This Row],[Zahlung
Datum]]="",0,Tilgung[[#This Row],[Anfangs-
saldo]]-Tilgung[[#This Row],[Kapital]])</f>
        <v>83362.912415532235</v>
      </c>
      <c r="J269" s="8">
        <f ca="1">IF(Tilgung[[#This Row],[End-
saldo]]&gt;0,LetzteZeile-ROW(),0)</f>
        <v>94</v>
      </c>
    </row>
    <row r="270" spans="2:10" ht="15" customHeight="1" x14ac:dyDescent="0.35">
      <c r="B270" s="8">
        <f>ROWS($B$4:B270)</f>
        <v>267</v>
      </c>
      <c r="C270" s="9">
        <f ca="1">IF(EingegebeneWerte,IF(Tilgung[[#This Row],[Nr.]]&lt;=DauerDerHypothek,IF(ROW()-ROW(Tilgung[[#Headers],[Zahlung
Datum]])=1,DarlehenStart,IF(I269&gt;0,EDATE(C269,1),"")),""),"")</f>
        <v>52513</v>
      </c>
      <c r="D270" s="7">
        <f ca="1">IF(ROW()-ROW(Tilgung[[#Headers],[Anfangs-
saldo]])=1,DarlehensBetrag,IF(Tilgung[[#This Row],[Zahlung
Datum]]="",0,INDEX(Tilgung[], ROW()-4,8)))</f>
        <v>83362.912415532235</v>
      </c>
      <c r="E270" s="7">
        <f ca="1">IF(EingegebeneWerte,IF(ROW()-ROW(Tilgung[[#Headers],[Zins]])=1,-IPMT(ZinsSatz/12,1,DauerDerHypothek
-ROWS($C$4:C270)+1,Tilgung[[#This Row],[Anfangs-
saldo]]),IFERROR(-IPMT(ZinsSatz/12,1,Tilgung[[#This Row],[Anz.
verbleibend]],D271),0)),0)</f>
        <v>344.31922765794172</v>
      </c>
      <c r="F270" s="7">
        <f ca="1">IFERROR(IF(AND(EingegebeneWerte,Tilgung[[#This Row],[Zahlung
Datum]]
&lt;&gt;""),-PPMT(ZinsSatz/12,1,DauerDerHypothek-ROWS($C$4:C270)+1,Tilgung[[#This Row],[Anfangs-
saldo]]),""),0)</f>
        <v>726.29777762622825</v>
      </c>
      <c r="G270" s="7">
        <f ca="1">IF(Tilgung[[#This Row],[Zahlung
Datum]]="",0,GrundsteuerBetrag)</f>
        <v>375</v>
      </c>
      <c r="H270" s="7">
        <f ca="1">IF(Tilgung[[#This Row],[Zahlung
Datum]]="",0,Tilgung[[#This Row],[Zins]]+Tilgung[[#This Row],[Kapital]]+Tilgung[[#This Row],[Grundbesitz
Steuer]])</f>
        <v>1445.6170052841699</v>
      </c>
      <c r="I270" s="7">
        <f ca="1">IF(Tilgung[[#This Row],[Zahlung
Datum]]="",0,Tilgung[[#This Row],[Anfangs-
saldo]]-Tilgung[[#This Row],[Kapital]])</f>
        <v>82636.614637906008</v>
      </c>
      <c r="J270" s="8">
        <f ca="1">IF(Tilgung[[#This Row],[End-
saldo]]&gt;0,LetzteZeile-ROW(),0)</f>
        <v>93</v>
      </c>
    </row>
    <row r="271" spans="2:10" ht="15" customHeight="1" x14ac:dyDescent="0.35">
      <c r="B271" s="8">
        <f>ROWS($B$4:B271)</f>
        <v>268</v>
      </c>
      <c r="C271" s="9">
        <f ca="1">IF(EingegebeneWerte,IF(Tilgung[[#This Row],[Nr.]]&lt;=DauerDerHypothek,IF(ROW()-ROW(Tilgung[[#Headers],[Zahlung
Datum]])=1,DarlehenStart,IF(I270&gt;0,EDATE(C270,1),"")),""),"")</f>
        <v>52544</v>
      </c>
      <c r="D271" s="7">
        <f ca="1">IF(ROW()-ROW(Tilgung[[#Headers],[Anfangs-
saldo]])=1,DarlehensBetrag,IF(Tilgung[[#This Row],[Zahlung
Datum]]="",0,INDEX(Tilgung[], ROW()-4,8)))</f>
        <v>82636.614637906008</v>
      </c>
      <c r="E271" s="7">
        <f ca="1">IF(EingegebeneWerte,IF(ROW()-ROW(Tilgung[[#Headers],[Zins]])=1,-IPMT(ZinsSatz/12,1,DauerDerHypothek
-ROWS($C$4:C271)+1,Tilgung[[#This Row],[Anfangs-
saldo]]),IFERROR(-IPMT(ZinsSatz/12,1,Tilgung[[#This Row],[Anz.
verbleibend]],D272),0)),0)</f>
        <v>341.28037758141528</v>
      </c>
      <c r="F271" s="7">
        <f ca="1">IFERROR(IF(AND(EingegebeneWerte,Tilgung[[#This Row],[Zahlung
Datum]]
&lt;&gt;""),-PPMT(ZinsSatz/12,1,DauerDerHypothek-ROWS($C$4:C271)+1,Tilgung[[#This Row],[Anfangs-
saldo]]),""),0)</f>
        <v>729.32401836633744</v>
      </c>
      <c r="G271" s="7">
        <f ca="1">IF(Tilgung[[#This Row],[Zahlung
Datum]]="",0,GrundsteuerBetrag)</f>
        <v>375</v>
      </c>
      <c r="H271" s="7">
        <f ca="1">IF(Tilgung[[#This Row],[Zahlung
Datum]]="",0,Tilgung[[#This Row],[Zins]]+Tilgung[[#This Row],[Kapital]]+Tilgung[[#This Row],[Grundbesitz
Steuer]])</f>
        <v>1445.6043959477527</v>
      </c>
      <c r="I271" s="7">
        <f ca="1">IF(Tilgung[[#This Row],[Zahlung
Datum]]="",0,Tilgung[[#This Row],[Anfangs-
saldo]]-Tilgung[[#This Row],[Kapital]])</f>
        <v>81907.290619539664</v>
      </c>
      <c r="J271" s="8">
        <f ca="1">IF(Tilgung[[#This Row],[End-
saldo]]&gt;0,LetzteZeile-ROW(),0)</f>
        <v>92</v>
      </c>
    </row>
    <row r="272" spans="2:10" ht="15" customHeight="1" x14ac:dyDescent="0.35">
      <c r="B272" s="8">
        <f>ROWS($B$4:B272)</f>
        <v>269</v>
      </c>
      <c r="C272" s="9">
        <f ca="1">IF(EingegebeneWerte,IF(Tilgung[[#This Row],[Nr.]]&lt;=DauerDerHypothek,IF(ROW()-ROW(Tilgung[[#Headers],[Zahlung
Datum]])=1,DarlehenStart,IF(I271&gt;0,EDATE(C271,1),"")),""),"")</f>
        <v>52574</v>
      </c>
      <c r="D272" s="7">
        <f ca="1">IF(ROW()-ROW(Tilgung[[#Headers],[Anfangs-
saldo]])=1,DarlehensBetrag,IF(Tilgung[[#This Row],[Zahlung
Datum]]="",0,INDEX(Tilgung[], ROW()-4,8)))</f>
        <v>81907.290619539664</v>
      </c>
      <c r="E272" s="7">
        <f ca="1">IF(EingegebeneWerte,IF(ROW()-ROW(Tilgung[[#Headers],[Zins]])=1,-IPMT(ZinsSatz/12,1,DauerDerHypothek
-ROWS($C$4:C272)+1,Tilgung[[#This Row],[Anfangs-
saldo]]),IFERROR(-IPMT(ZinsSatz/12,1,Tilgung[[#This Row],[Anz.
verbleibend]],D273),0)),0)</f>
        <v>338.22886562956995</v>
      </c>
      <c r="F272" s="7">
        <f ca="1">IFERROR(IF(AND(EingegebeneWerte,Tilgung[[#This Row],[Zahlung
Datum]]
&lt;&gt;""),-PPMT(ZinsSatz/12,1,DauerDerHypothek-ROWS($C$4:C272)+1,Tilgung[[#This Row],[Anfangs-
saldo]]),""),0)</f>
        <v>732.36286844286394</v>
      </c>
      <c r="G272" s="7">
        <f ca="1">IF(Tilgung[[#This Row],[Zahlung
Datum]]="",0,GrundsteuerBetrag)</f>
        <v>375</v>
      </c>
      <c r="H272" s="7">
        <f ca="1">IF(Tilgung[[#This Row],[Zahlung
Datum]]="",0,Tilgung[[#This Row],[Zins]]+Tilgung[[#This Row],[Kapital]]+Tilgung[[#This Row],[Grundbesitz
Steuer]])</f>
        <v>1445.5917340724338</v>
      </c>
      <c r="I272" s="7">
        <f ca="1">IF(Tilgung[[#This Row],[Zahlung
Datum]]="",0,Tilgung[[#This Row],[Anfangs-
saldo]]-Tilgung[[#This Row],[Kapital]])</f>
        <v>81174.927751096795</v>
      </c>
      <c r="J272" s="8">
        <f ca="1">IF(Tilgung[[#This Row],[End-
saldo]]&gt;0,LetzteZeile-ROW(),0)</f>
        <v>91</v>
      </c>
    </row>
    <row r="273" spans="2:10" ht="15" customHeight="1" x14ac:dyDescent="0.35">
      <c r="B273" s="8">
        <f>ROWS($B$4:B273)</f>
        <v>270</v>
      </c>
      <c r="C273" s="9">
        <f ca="1">IF(EingegebeneWerte,IF(Tilgung[[#This Row],[Nr.]]&lt;=DauerDerHypothek,IF(ROW()-ROW(Tilgung[[#Headers],[Zahlung
Datum]])=1,DarlehenStart,IF(I272&gt;0,EDATE(C272,1),"")),""),"")</f>
        <v>52605</v>
      </c>
      <c r="D273" s="7">
        <f ca="1">IF(ROW()-ROW(Tilgung[[#Headers],[Anfangs-
saldo]])=1,DarlehensBetrag,IF(Tilgung[[#This Row],[Zahlung
Datum]]="",0,INDEX(Tilgung[], ROW()-4,8)))</f>
        <v>81174.927751096795</v>
      </c>
      <c r="E273" s="7">
        <f ca="1">IF(EingegebeneWerte,IF(ROW()-ROW(Tilgung[[#Headers],[Zins]])=1,-IPMT(ZinsSatz/12,1,DauerDerHypothek
-ROWS($C$4:C273)+1,Tilgung[[#This Row],[Anfangs-
saldo]]),IFERROR(-IPMT(ZinsSatz/12,1,Tilgung[[#This Row],[Anz.
verbleibend]],D274),0)),0)</f>
        <v>335.16463904459204</v>
      </c>
      <c r="F273" s="7">
        <f ca="1">IFERROR(IF(AND(EingegebeneWerte,Tilgung[[#This Row],[Zahlung
Datum]]
&lt;&gt;""),-PPMT(ZinsSatz/12,1,DauerDerHypothek-ROWS($C$4:C273)+1,Tilgung[[#This Row],[Anfangs-
saldo]]),""),0)</f>
        <v>735.41438039470904</v>
      </c>
      <c r="G273" s="7">
        <f ca="1">IF(Tilgung[[#This Row],[Zahlung
Datum]]="",0,GrundsteuerBetrag)</f>
        <v>375</v>
      </c>
      <c r="H273" s="7">
        <f ca="1">IF(Tilgung[[#This Row],[Zahlung
Datum]]="",0,Tilgung[[#This Row],[Zins]]+Tilgung[[#This Row],[Kapital]]+Tilgung[[#This Row],[Grundbesitz
Steuer]])</f>
        <v>1445.5790194393012</v>
      </c>
      <c r="I273" s="7">
        <f ca="1">IF(Tilgung[[#This Row],[Zahlung
Datum]]="",0,Tilgung[[#This Row],[Anfangs-
saldo]]-Tilgung[[#This Row],[Kapital]])</f>
        <v>80439.513370702087</v>
      </c>
      <c r="J273" s="8">
        <f ca="1">IF(Tilgung[[#This Row],[End-
saldo]]&gt;0,LetzteZeile-ROW(),0)</f>
        <v>90</v>
      </c>
    </row>
    <row r="274" spans="2:10" ht="15" customHeight="1" x14ac:dyDescent="0.35">
      <c r="B274" s="8">
        <f>ROWS($B$4:B274)</f>
        <v>271</v>
      </c>
      <c r="C274" s="9">
        <f ca="1">IF(EingegebeneWerte,IF(Tilgung[[#This Row],[Nr.]]&lt;=DauerDerHypothek,IF(ROW()-ROW(Tilgung[[#Headers],[Zahlung
Datum]])=1,DarlehenStart,IF(I273&gt;0,EDATE(C273,1),"")),""),"")</f>
        <v>52636</v>
      </c>
      <c r="D274" s="7">
        <f ca="1">IF(ROW()-ROW(Tilgung[[#Headers],[Anfangs-
saldo]])=1,DarlehensBetrag,IF(Tilgung[[#This Row],[Zahlung
Datum]]="",0,INDEX(Tilgung[], ROW()-4,8)))</f>
        <v>80439.513370702087</v>
      </c>
      <c r="E274" s="7">
        <f ca="1">IF(EingegebeneWerte,IF(ROW()-ROW(Tilgung[[#Headers],[Zins]])=1,-IPMT(ZinsSatz/12,1,DauerDerHypothek
-ROWS($C$4:C274)+1,Tilgung[[#This Row],[Anfangs-
saldo]]),IFERROR(-IPMT(ZinsSatz/12,1,Tilgung[[#This Row],[Anz.
verbleibend]],D275),0)),0)</f>
        <v>332.08764484884335</v>
      </c>
      <c r="F274" s="7">
        <f ca="1">IFERROR(IF(AND(EingegebeneWerte,Tilgung[[#This Row],[Zahlung
Datum]]
&lt;&gt;""),-PPMT(ZinsSatz/12,1,DauerDerHypothek-ROWS($C$4:C274)+1,Tilgung[[#This Row],[Anfangs-
saldo]]),""),0)</f>
        <v>738.47860697968702</v>
      </c>
      <c r="G274" s="7">
        <f ca="1">IF(Tilgung[[#This Row],[Zahlung
Datum]]="",0,GrundsteuerBetrag)</f>
        <v>375</v>
      </c>
      <c r="H274" s="7">
        <f ca="1">IF(Tilgung[[#This Row],[Zahlung
Datum]]="",0,Tilgung[[#This Row],[Zins]]+Tilgung[[#This Row],[Kapital]]+Tilgung[[#This Row],[Grundbesitz
Steuer]])</f>
        <v>1445.5662518285303</v>
      </c>
      <c r="I274" s="7">
        <f ca="1">IF(Tilgung[[#This Row],[Zahlung
Datum]]="",0,Tilgung[[#This Row],[Anfangs-
saldo]]-Tilgung[[#This Row],[Kapital]])</f>
        <v>79701.034763722404</v>
      </c>
      <c r="J274" s="8">
        <f ca="1">IF(Tilgung[[#This Row],[End-
saldo]]&gt;0,LetzteZeile-ROW(),0)</f>
        <v>89</v>
      </c>
    </row>
    <row r="275" spans="2:10" ht="15" customHeight="1" x14ac:dyDescent="0.35">
      <c r="B275" s="8">
        <f>ROWS($B$4:B275)</f>
        <v>272</v>
      </c>
      <c r="C275" s="9">
        <f ca="1">IF(EingegebeneWerte,IF(Tilgung[[#This Row],[Nr.]]&lt;=DauerDerHypothek,IF(ROW()-ROW(Tilgung[[#Headers],[Zahlung
Datum]])=1,DarlehenStart,IF(I274&gt;0,EDATE(C274,1),"")),""),"")</f>
        <v>52665</v>
      </c>
      <c r="D275" s="7">
        <f ca="1">IF(ROW()-ROW(Tilgung[[#Headers],[Anfangs-
saldo]])=1,DarlehensBetrag,IF(Tilgung[[#This Row],[Zahlung
Datum]]="",0,INDEX(Tilgung[], ROW()-4,8)))</f>
        <v>79701.034763722404</v>
      </c>
      <c r="E275" s="7">
        <f ca="1">IF(EingegebeneWerte,IF(ROW()-ROW(Tilgung[[#Headers],[Zins]])=1,-IPMT(ZinsSatz/12,1,DauerDerHypothek
-ROWS($C$4:C275)+1,Tilgung[[#This Row],[Anfangs-
saldo]]),IFERROR(-IPMT(ZinsSatz/12,1,Tilgung[[#This Row],[Anz.
verbleibend]],D276),0)),0)</f>
        <v>328.99782984394568</v>
      </c>
      <c r="F275" s="7">
        <f ca="1">IFERROR(IF(AND(EingegebeneWerte,Tilgung[[#This Row],[Zahlung
Datum]]
&lt;&gt;""),-PPMT(ZinsSatz/12,1,DauerDerHypothek-ROWS($C$4:C275)+1,Tilgung[[#This Row],[Anfangs-
saldo]]),""),0)</f>
        <v>741.55560117543587</v>
      </c>
      <c r="G275" s="7">
        <f ca="1">IF(Tilgung[[#This Row],[Zahlung
Datum]]="",0,GrundsteuerBetrag)</f>
        <v>375</v>
      </c>
      <c r="H275" s="7">
        <f ca="1">IF(Tilgung[[#This Row],[Zahlung
Datum]]="",0,Tilgung[[#This Row],[Zins]]+Tilgung[[#This Row],[Kapital]]+Tilgung[[#This Row],[Grundbesitz
Steuer]])</f>
        <v>1445.5534310193816</v>
      </c>
      <c r="I275" s="7">
        <f ca="1">IF(Tilgung[[#This Row],[Zahlung
Datum]]="",0,Tilgung[[#This Row],[Anfangs-
saldo]]-Tilgung[[#This Row],[Kapital]])</f>
        <v>78959.479162546966</v>
      </c>
      <c r="J275" s="8">
        <f ca="1">IF(Tilgung[[#This Row],[End-
saldo]]&gt;0,LetzteZeile-ROW(),0)</f>
        <v>88</v>
      </c>
    </row>
    <row r="276" spans="2:10" ht="15" customHeight="1" x14ac:dyDescent="0.35">
      <c r="B276" s="8">
        <f>ROWS($B$4:B276)</f>
        <v>273</v>
      </c>
      <c r="C276" s="9">
        <f ca="1">IF(EingegebeneWerte,IF(Tilgung[[#This Row],[Nr.]]&lt;=DauerDerHypothek,IF(ROW()-ROW(Tilgung[[#Headers],[Zahlung
Datum]])=1,DarlehenStart,IF(I275&gt;0,EDATE(C275,1),"")),""),"")</f>
        <v>52696</v>
      </c>
      <c r="D276" s="7">
        <f ca="1">IF(ROW()-ROW(Tilgung[[#Headers],[Anfangs-
saldo]])=1,DarlehensBetrag,IF(Tilgung[[#This Row],[Zahlung
Datum]]="",0,INDEX(Tilgung[], ROW()-4,8)))</f>
        <v>78959.479162546966</v>
      </c>
      <c r="E276" s="7">
        <f ca="1">IF(EingegebeneWerte,IF(ROW()-ROW(Tilgung[[#Headers],[Zins]])=1,-IPMT(ZinsSatz/12,1,DauerDerHypothek
-ROWS($C$4:C276)+1,Tilgung[[#This Row],[Anfangs-
saldo]]),IFERROR(-IPMT(ZinsSatz/12,1,Tilgung[[#This Row],[Anz.
verbleibend]],D277),0)),0)</f>
        <v>325.89514060986102</v>
      </c>
      <c r="F276" s="7">
        <f ca="1">IFERROR(IF(AND(EingegebeneWerte,Tilgung[[#This Row],[Zahlung
Datum]]
&lt;&gt;""),-PPMT(ZinsSatz/12,1,DauerDerHypothek-ROWS($C$4:C276)+1,Tilgung[[#This Row],[Anfangs-
saldo]]),""),0)</f>
        <v>744.64541618033354</v>
      </c>
      <c r="G276" s="7">
        <f ca="1">IF(Tilgung[[#This Row],[Zahlung
Datum]]="",0,GrundsteuerBetrag)</f>
        <v>375</v>
      </c>
      <c r="H276" s="7">
        <f ca="1">IF(Tilgung[[#This Row],[Zahlung
Datum]]="",0,Tilgung[[#This Row],[Zins]]+Tilgung[[#This Row],[Kapital]]+Tilgung[[#This Row],[Grundbesitz
Steuer]])</f>
        <v>1445.5405567901946</v>
      </c>
      <c r="I276" s="7">
        <f ca="1">IF(Tilgung[[#This Row],[Zahlung
Datum]]="",0,Tilgung[[#This Row],[Anfangs-
saldo]]-Tilgung[[#This Row],[Kapital]])</f>
        <v>78214.833746366639</v>
      </c>
      <c r="J276" s="8">
        <f ca="1">IF(Tilgung[[#This Row],[End-
saldo]]&gt;0,LetzteZeile-ROW(),0)</f>
        <v>87</v>
      </c>
    </row>
    <row r="277" spans="2:10" ht="15" customHeight="1" x14ac:dyDescent="0.35">
      <c r="B277" s="8">
        <f>ROWS($B$4:B277)</f>
        <v>274</v>
      </c>
      <c r="C277" s="9">
        <f ca="1">IF(EingegebeneWerte,IF(Tilgung[[#This Row],[Nr.]]&lt;=DauerDerHypothek,IF(ROW()-ROW(Tilgung[[#Headers],[Zahlung
Datum]])=1,DarlehenStart,IF(I276&gt;0,EDATE(C276,1),"")),""),"")</f>
        <v>52726</v>
      </c>
      <c r="D277" s="7">
        <f ca="1">IF(ROW()-ROW(Tilgung[[#Headers],[Anfangs-
saldo]])=1,DarlehensBetrag,IF(Tilgung[[#This Row],[Zahlung
Datum]]="",0,INDEX(Tilgung[], ROW()-4,8)))</f>
        <v>78214.833746366639</v>
      </c>
      <c r="E277" s="7">
        <f ca="1">IF(EingegebeneWerte,IF(ROW()-ROW(Tilgung[[#Headers],[Zins]])=1,-IPMT(ZinsSatz/12,1,DauerDerHypothek
-ROWS($C$4:C277)+1,Tilgung[[#This Row],[Anfangs-
saldo]]),IFERROR(-IPMT(ZinsSatz/12,1,Tilgung[[#This Row],[Anz.
verbleibend]],D278),0)),0)</f>
        <v>322.7795235039676</v>
      </c>
      <c r="F277" s="7">
        <f ca="1">IFERROR(IF(AND(EingegebeneWerte,Tilgung[[#This Row],[Zahlung
Datum]]
&lt;&gt;""),-PPMT(ZinsSatz/12,1,DauerDerHypothek-ROWS($C$4:C277)+1,Tilgung[[#This Row],[Anfangs-
saldo]]),""),0)</f>
        <v>747.74810541441821</v>
      </c>
      <c r="G277" s="7">
        <f ca="1">IF(Tilgung[[#This Row],[Zahlung
Datum]]="",0,GrundsteuerBetrag)</f>
        <v>375</v>
      </c>
      <c r="H277" s="7">
        <f ca="1">IF(Tilgung[[#This Row],[Zahlung
Datum]]="",0,Tilgung[[#This Row],[Zins]]+Tilgung[[#This Row],[Kapital]]+Tilgung[[#This Row],[Grundbesitz
Steuer]])</f>
        <v>1445.5276289183857</v>
      </c>
      <c r="I277" s="7">
        <f ca="1">IF(Tilgung[[#This Row],[Zahlung
Datum]]="",0,Tilgung[[#This Row],[Anfangs-
saldo]]-Tilgung[[#This Row],[Kapital]])</f>
        <v>77467.085640952224</v>
      </c>
      <c r="J277" s="8">
        <f ca="1">IF(Tilgung[[#This Row],[End-
saldo]]&gt;0,LetzteZeile-ROW(),0)</f>
        <v>86</v>
      </c>
    </row>
    <row r="278" spans="2:10" ht="15" customHeight="1" x14ac:dyDescent="0.35">
      <c r="B278" s="8">
        <f>ROWS($B$4:B278)</f>
        <v>275</v>
      </c>
      <c r="C278" s="9">
        <f ca="1">IF(EingegebeneWerte,IF(Tilgung[[#This Row],[Nr.]]&lt;=DauerDerHypothek,IF(ROW()-ROW(Tilgung[[#Headers],[Zahlung
Datum]])=1,DarlehenStart,IF(I277&gt;0,EDATE(C277,1),"")),""),"")</f>
        <v>52757</v>
      </c>
      <c r="D278" s="7">
        <f ca="1">IF(ROW()-ROW(Tilgung[[#Headers],[Anfangs-
saldo]])=1,DarlehensBetrag,IF(Tilgung[[#This Row],[Zahlung
Datum]]="",0,INDEX(Tilgung[], ROW()-4,8)))</f>
        <v>77467.085640952224</v>
      </c>
      <c r="E278" s="7">
        <f ca="1">IF(EingegebeneWerte,IF(ROW()-ROW(Tilgung[[#Headers],[Zins]])=1,-IPMT(ZinsSatz/12,1,DauerDerHypothek
-ROWS($C$4:C278)+1,Tilgung[[#This Row],[Anfangs-
saldo]]),IFERROR(-IPMT(ZinsSatz/12,1,Tilgung[[#This Row],[Anz.
verbleibend]],D279),0)),0)</f>
        <v>319.65092466013294</v>
      </c>
      <c r="F278" s="7">
        <f ca="1">IFERROR(IF(AND(EingegebeneWerte,Tilgung[[#This Row],[Zahlung
Datum]]
&lt;&gt;""),-PPMT(ZinsSatz/12,1,DauerDerHypothek-ROWS($C$4:C278)+1,Tilgung[[#This Row],[Anfangs-
saldo]]),""),0)</f>
        <v>750.86372252031174</v>
      </c>
      <c r="G278" s="7">
        <f ca="1">IF(Tilgung[[#This Row],[Zahlung
Datum]]="",0,GrundsteuerBetrag)</f>
        <v>375</v>
      </c>
      <c r="H278" s="7">
        <f ca="1">IF(Tilgung[[#This Row],[Zahlung
Datum]]="",0,Tilgung[[#This Row],[Zins]]+Tilgung[[#This Row],[Kapital]]+Tilgung[[#This Row],[Grundbesitz
Steuer]])</f>
        <v>1445.5146471804446</v>
      </c>
      <c r="I278" s="7">
        <f ca="1">IF(Tilgung[[#This Row],[Zahlung
Datum]]="",0,Tilgung[[#This Row],[Anfangs-
saldo]]-Tilgung[[#This Row],[Kapital]])</f>
        <v>76716.221918431911</v>
      </c>
      <c r="J278" s="8">
        <f ca="1">IF(Tilgung[[#This Row],[End-
saldo]]&gt;0,LetzteZeile-ROW(),0)</f>
        <v>85</v>
      </c>
    </row>
    <row r="279" spans="2:10" ht="15" customHeight="1" x14ac:dyDescent="0.35">
      <c r="B279" s="8">
        <f>ROWS($B$4:B279)</f>
        <v>276</v>
      </c>
      <c r="C279" s="9">
        <f ca="1">IF(EingegebeneWerte,IF(Tilgung[[#This Row],[Nr.]]&lt;=DauerDerHypothek,IF(ROW()-ROW(Tilgung[[#Headers],[Zahlung
Datum]])=1,DarlehenStart,IF(I278&gt;0,EDATE(C278,1),"")),""),"")</f>
        <v>52787</v>
      </c>
      <c r="D279" s="7">
        <f ca="1">IF(ROW()-ROW(Tilgung[[#Headers],[Anfangs-
saldo]])=1,DarlehensBetrag,IF(Tilgung[[#This Row],[Zahlung
Datum]]="",0,INDEX(Tilgung[], ROW()-4,8)))</f>
        <v>76716.221918431911</v>
      </c>
      <c r="E279" s="7">
        <f ca="1">IF(EingegebeneWerte,IF(ROW()-ROW(Tilgung[[#Headers],[Zins]])=1,-IPMT(ZinsSatz/12,1,DauerDerHypothek
-ROWS($C$4:C279)+1,Tilgung[[#This Row],[Anfangs-
saldo]]),IFERROR(-IPMT(ZinsSatz/12,1,Tilgung[[#This Row],[Anz.
verbleibend]],D280),0)),0)</f>
        <v>316.50928998778238</v>
      </c>
      <c r="F279" s="7">
        <f ca="1">IFERROR(IF(AND(EingegebeneWerte,Tilgung[[#This Row],[Zahlung
Datum]]
&lt;&gt;""),-PPMT(ZinsSatz/12,1,DauerDerHypothek-ROWS($C$4:C279)+1,Tilgung[[#This Row],[Anfangs-
saldo]]),""),0)</f>
        <v>753.99232136414628</v>
      </c>
      <c r="G279" s="7">
        <f ca="1">IF(Tilgung[[#This Row],[Zahlung
Datum]]="",0,GrundsteuerBetrag)</f>
        <v>375</v>
      </c>
      <c r="H279" s="7">
        <f ca="1">IF(Tilgung[[#This Row],[Zahlung
Datum]]="",0,Tilgung[[#This Row],[Zins]]+Tilgung[[#This Row],[Kapital]]+Tilgung[[#This Row],[Grundbesitz
Steuer]])</f>
        <v>1445.5016113519287</v>
      </c>
      <c r="I279" s="7">
        <f ca="1">IF(Tilgung[[#This Row],[Zahlung
Datum]]="",0,Tilgung[[#This Row],[Anfangs-
saldo]]-Tilgung[[#This Row],[Kapital]])</f>
        <v>75962.229597067766</v>
      </c>
      <c r="J279" s="8">
        <f ca="1">IF(Tilgung[[#This Row],[End-
saldo]]&gt;0,LetzteZeile-ROW(),0)</f>
        <v>84</v>
      </c>
    </row>
    <row r="280" spans="2:10" ht="15" customHeight="1" x14ac:dyDescent="0.35">
      <c r="B280" s="8">
        <f>ROWS($B$4:B280)</f>
        <v>277</v>
      </c>
      <c r="C280" s="9">
        <f ca="1">IF(EingegebeneWerte,IF(Tilgung[[#This Row],[Nr.]]&lt;=DauerDerHypothek,IF(ROW()-ROW(Tilgung[[#Headers],[Zahlung
Datum]])=1,DarlehenStart,IF(I279&gt;0,EDATE(C279,1),"")),""),"")</f>
        <v>52818</v>
      </c>
      <c r="D280" s="7">
        <f ca="1">IF(ROW()-ROW(Tilgung[[#Headers],[Anfangs-
saldo]])=1,DarlehensBetrag,IF(Tilgung[[#This Row],[Zahlung
Datum]]="",0,INDEX(Tilgung[], ROW()-4,8)))</f>
        <v>75962.229597067766</v>
      </c>
      <c r="E280" s="7">
        <f ca="1">IF(EingegebeneWerte,IF(ROW()-ROW(Tilgung[[#Headers],[Zins]])=1,-IPMT(ZinsSatz/12,1,DauerDerHypothek
-ROWS($C$4:C280)+1,Tilgung[[#This Row],[Anfangs-
saldo]]),IFERROR(-IPMT(ZinsSatz/12,1,Tilgung[[#This Row],[Anz.
verbleibend]],D281),0)),0)</f>
        <v>313.35456517096361</v>
      </c>
      <c r="F280" s="7">
        <f ca="1">IFERROR(IF(AND(EingegebeneWerte,Tilgung[[#This Row],[Zahlung
Datum]]
&lt;&gt;""),-PPMT(ZinsSatz/12,1,DauerDerHypothek-ROWS($C$4:C280)+1,Tilgung[[#This Row],[Anfangs-
saldo]]),""),0)</f>
        <v>757.13395603649678</v>
      </c>
      <c r="G280" s="7">
        <f ca="1">IF(Tilgung[[#This Row],[Zahlung
Datum]]="",0,GrundsteuerBetrag)</f>
        <v>375</v>
      </c>
      <c r="H280" s="7">
        <f ca="1">IF(Tilgung[[#This Row],[Zahlung
Datum]]="",0,Tilgung[[#This Row],[Zins]]+Tilgung[[#This Row],[Kapital]]+Tilgung[[#This Row],[Grundbesitz
Steuer]])</f>
        <v>1445.4885212074605</v>
      </c>
      <c r="I280" s="7">
        <f ca="1">IF(Tilgung[[#This Row],[Zahlung
Datum]]="",0,Tilgung[[#This Row],[Anfangs-
saldo]]-Tilgung[[#This Row],[Kapital]])</f>
        <v>75205.095641031265</v>
      </c>
      <c r="J280" s="8">
        <f ca="1">IF(Tilgung[[#This Row],[End-
saldo]]&gt;0,LetzteZeile-ROW(),0)</f>
        <v>83</v>
      </c>
    </row>
    <row r="281" spans="2:10" ht="15" customHeight="1" x14ac:dyDescent="0.35">
      <c r="B281" s="8">
        <f>ROWS($B$4:B281)</f>
        <v>278</v>
      </c>
      <c r="C281" s="9">
        <f ca="1">IF(EingegebeneWerte,IF(Tilgung[[#This Row],[Nr.]]&lt;=DauerDerHypothek,IF(ROW()-ROW(Tilgung[[#Headers],[Zahlung
Datum]])=1,DarlehenStart,IF(I280&gt;0,EDATE(C280,1),"")),""),"")</f>
        <v>52849</v>
      </c>
      <c r="D281" s="7">
        <f ca="1">IF(ROW()-ROW(Tilgung[[#Headers],[Anfangs-
saldo]])=1,DarlehensBetrag,IF(Tilgung[[#This Row],[Zahlung
Datum]]="",0,INDEX(Tilgung[], ROW()-4,8)))</f>
        <v>75205.095641031265</v>
      </c>
      <c r="E281" s="7">
        <f ca="1">IF(EingegebeneWerte,IF(ROW()-ROW(Tilgung[[#Headers],[Zins]])=1,-IPMT(ZinsSatz/12,1,DauerDerHypothek
-ROWS($C$4:C281)+1,Tilgung[[#This Row],[Anfangs-
saldo]]),IFERROR(-IPMT(ZinsSatz/12,1,Tilgung[[#This Row],[Anz.
verbleibend]],D282),0)),0)</f>
        <v>310.18669566740812</v>
      </c>
      <c r="F281" s="7">
        <f ca="1">IFERROR(IF(AND(EingegebeneWerte,Tilgung[[#This Row],[Zahlung
Datum]]
&lt;&gt;""),-PPMT(ZinsSatz/12,1,DauerDerHypothek-ROWS($C$4:C281)+1,Tilgung[[#This Row],[Anfangs-
saldo]]),""),0)</f>
        <v>760.28868085331555</v>
      </c>
      <c r="G281" s="7">
        <f ca="1">IF(Tilgung[[#This Row],[Zahlung
Datum]]="",0,GrundsteuerBetrag)</f>
        <v>375</v>
      </c>
      <c r="H281" s="7">
        <f ca="1">IF(Tilgung[[#This Row],[Zahlung
Datum]]="",0,Tilgung[[#This Row],[Zins]]+Tilgung[[#This Row],[Kapital]]+Tilgung[[#This Row],[Grundbesitz
Steuer]])</f>
        <v>1445.4753765207238</v>
      </c>
      <c r="I281" s="7">
        <f ca="1">IF(Tilgung[[#This Row],[Zahlung
Datum]]="",0,Tilgung[[#This Row],[Anfangs-
saldo]]-Tilgung[[#This Row],[Kapital]])</f>
        <v>74444.806960177943</v>
      </c>
      <c r="J281" s="8">
        <f ca="1">IF(Tilgung[[#This Row],[End-
saldo]]&gt;0,LetzteZeile-ROW(),0)</f>
        <v>82</v>
      </c>
    </row>
    <row r="282" spans="2:10" ht="15" customHeight="1" x14ac:dyDescent="0.35">
      <c r="B282" s="8">
        <f>ROWS($B$4:B282)</f>
        <v>279</v>
      </c>
      <c r="C282" s="9">
        <f ca="1">IF(EingegebeneWerte,IF(Tilgung[[#This Row],[Nr.]]&lt;=DauerDerHypothek,IF(ROW()-ROW(Tilgung[[#Headers],[Zahlung
Datum]])=1,DarlehenStart,IF(I281&gt;0,EDATE(C281,1),"")),""),"")</f>
        <v>52879</v>
      </c>
      <c r="D282" s="7">
        <f ca="1">IF(ROW()-ROW(Tilgung[[#Headers],[Anfangs-
saldo]])=1,DarlehensBetrag,IF(Tilgung[[#This Row],[Zahlung
Datum]]="",0,INDEX(Tilgung[], ROW()-4,8)))</f>
        <v>74444.806960177943</v>
      </c>
      <c r="E282" s="7">
        <f ca="1">IF(EingegebeneWerte,IF(ROW()-ROW(Tilgung[[#Headers],[Zins]])=1,-IPMT(ZinsSatz/12,1,DauerDerHypothek
-ROWS($C$4:C282)+1,Tilgung[[#This Row],[Anfangs-
saldo]]),IFERROR(-IPMT(ZinsSatz/12,1,Tilgung[[#This Row],[Anz.
verbleibend]],D283),0)),0)</f>
        <v>307.00562670758779</v>
      </c>
      <c r="F282" s="7">
        <f ca="1">IFERROR(IF(AND(EingegebeneWerte,Tilgung[[#This Row],[Zahlung
Datum]]
&lt;&gt;""),-PPMT(ZinsSatz/12,1,DauerDerHypothek-ROWS($C$4:C282)+1,Tilgung[[#This Row],[Anfangs-
saldo]]),""),0)</f>
        <v>763.45655035687093</v>
      </c>
      <c r="G282" s="7">
        <f ca="1">IF(Tilgung[[#This Row],[Zahlung
Datum]]="",0,GrundsteuerBetrag)</f>
        <v>375</v>
      </c>
      <c r="H282" s="7">
        <f ca="1">IF(Tilgung[[#This Row],[Zahlung
Datum]]="",0,Tilgung[[#This Row],[Zins]]+Tilgung[[#This Row],[Kapital]]+Tilgung[[#This Row],[Grundbesitz
Steuer]])</f>
        <v>1445.4621770644587</v>
      </c>
      <c r="I282" s="7">
        <f ca="1">IF(Tilgung[[#This Row],[Zahlung
Datum]]="",0,Tilgung[[#This Row],[Anfangs-
saldo]]-Tilgung[[#This Row],[Kapital]])</f>
        <v>73681.350409821069</v>
      </c>
      <c r="J282" s="8">
        <f ca="1">IF(Tilgung[[#This Row],[End-
saldo]]&gt;0,LetzteZeile-ROW(),0)</f>
        <v>81</v>
      </c>
    </row>
    <row r="283" spans="2:10" ht="15" customHeight="1" x14ac:dyDescent="0.35">
      <c r="B283" s="8">
        <f>ROWS($B$4:B283)</f>
        <v>280</v>
      </c>
      <c r="C283" s="9">
        <f ca="1">IF(EingegebeneWerte,IF(Tilgung[[#This Row],[Nr.]]&lt;=DauerDerHypothek,IF(ROW()-ROW(Tilgung[[#Headers],[Zahlung
Datum]])=1,DarlehenStart,IF(I282&gt;0,EDATE(C282,1),"")),""),"")</f>
        <v>52910</v>
      </c>
      <c r="D283" s="7">
        <f ca="1">IF(ROW()-ROW(Tilgung[[#Headers],[Anfangs-
saldo]])=1,DarlehensBetrag,IF(Tilgung[[#This Row],[Zahlung
Datum]]="",0,INDEX(Tilgung[], ROW()-4,8)))</f>
        <v>73681.350409821069</v>
      </c>
      <c r="E283" s="7">
        <f ca="1">IF(EingegebeneWerte,IF(ROW()-ROW(Tilgung[[#Headers],[Zins]])=1,-IPMT(ZinsSatz/12,1,DauerDerHypothek
-ROWS($C$4:C283)+1,Tilgung[[#This Row],[Anfangs-
saldo]]),IFERROR(-IPMT(ZinsSatz/12,1,Tilgung[[#This Row],[Anz.
verbleibend]],D284),0)),0)</f>
        <v>303.81130329376822</v>
      </c>
      <c r="F283" s="7">
        <f ca="1">IFERROR(IF(AND(EingegebeneWerte,Tilgung[[#This Row],[Zahlung
Datum]]
&lt;&gt;""),-PPMT(ZinsSatz/12,1,DauerDerHypothek-ROWS($C$4:C283)+1,Tilgung[[#This Row],[Anfangs-
saldo]]),""),0)</f>
        <v>766.63761931669126</v>
      </c>
      <c r="G283" s="7">
        <f ca="1">IF(Tilgung[[#This Row],[Zahlung
Datum]]="",0,GrundsteuerBetrag)</f>
        <v>375</v>
      </c>
      <c r="H283" s="7">
        <f ca="1">IF(Tilgung[[#This Row],[Zahlung
Datum]]="",0,Tilgung[[#This Row],[Zins]]+Tilgung[[#This Row],[Kapital]]+Tilgung[[#This Row],[Grundbesitz
Steuer]])</f>
        <v>1445.4489226104595</v>
      </c>
      <c r="I283" s="7">
        <f ca="1">IF(Tilgung[[#This Row],[Zahlung
Datum]]="",0,Tilgung[[#This Row],[Anfangs-
saldo]]-Tilgung[[#This Row],[Kapital]])</f>
        <v>72914.712790504374</v>
      </c>
      <c r="J283" s="8">
        <f ca="1">IF(Tilgung[[#This Row],[End-
saldo]]&gt;0,LetzteZeile-ROW(),0)</f>
        <v>80</v>
      </c>
    </row>
    <row r="284" spans="2:10" ht="15" customHeight="1" x14ac:dyDescent="0.35">
      <c r="B284" s="8">
        <f>ROWS($B$4:B284)</f>
        <v>281</v>
      </c>
      <c r="C284" s="9">
        <f ca="1">IF(EingegebeneWerte,IF(Tilgung[[#This Row],[Nr.]]&lt;=DauerDerHypothek,IF(ROW()-ROW(Tilgung[[#Headers],[Zahlung
Datum]])=1,DarlehenStart,IF(I283&gt;0,EDATE(C283,1),"")),""),"")</f>
        <v>52940</v>
      </c>
      <c r="D284" s="7">
        <f ca="1">IF(ROW()-ROW(Tilgung[[#Headers],[Anfangs-
saldo]])=1,DarlehensBetrag,IF(Tilgung[[#This Row],[Zahlung
Datum]]="",0,INDEX(Tilgung[], ROW()-4,8)))</f>
        <v>72914.712790504374</v>
      </c>
      <c r="E284" s="7">
        <f ca="1">IF(EingegebeneWerte,IF(ROW()-ROW(Tilgung[[#Headers],[Zins]])=1,-IPMT(ZinsSatz/12,1,DauerDerHypothek
-ROWS($C$4:C284)+1,Tilgung[[#This Row],[Anfangs-
saldo]]),IFERROR(-IPMT(ZinsSatz/12,1,Tilgung[[#This Row],[Anz.
verbleibend]],D285),0)),0)</f>
        <v>300.60367019905777</v>
      </c>
      <c r="F284" s="7">
        <f ca="1">IFERROR(IF(AND(EingegebeneWerte,Tilgung[[#This Row],[Zahlung
Datum]]
&lt;&gt;""),-PPMT(ZinsSatz/12,1,DauerDerHypothek-ROWS($C$4:C284)+1,Tilgung[[#This Row],[Anfangs-
saldo]]),""),0)</f>
        <v>769.83194273051083</v>
      </c>
      <c r="G284" s="7">
        <f ca="1">IF(Tilgung[[#This Row],[Zahlung
Datum]]="",0,GrundsteuerBetrag)</f>
        <v>375</v>
      </c>
      <c r="H284" s="7">
        <f ca="1">IF(Tilgung[[#This Row],[Zahlung
Datum]]="",0,Tilgung[[#This Row],[Zins]]+Tilgung[[#This Row],[Kapital]]+Tilgung[[#This Row],[Grundbesitz
Steuer]])</f>
        <v>1445.4356129295686</v>
      </c>
      <c r="I284" s="7">
        <f ca="1">IF(Tilgung[[#This Row],[Zahlung
Datum]]="",0,Tilgung[[#This Row],[Anfangs-
saldo]]-Tilgung[[#This Row],[Kapital]])</f>
        <v>72144.880847773864</v>
      </c>
      <c r="J284" s="8">
        <f ca="1">IF(Tilgung[[#This Row],[End-
saldo]]&gt;0,LetzteZeile-ROW(),0)</f>
        <v>79</v>
      </c>
    </row>
    <row r="285" spans="2:10" ht="15" customHeight="1" x14ac:dyDescent="0.35">
      <c r="B285" s="8">
        <f>ROWS($B$4:B285)</f>
        <v>282</v>
      </c>
      <c r="C285" s="9">
        <f ca="1">IF(EingegebeneWerte,IF(Tilgung[[#This Row],[Nr.]]&lt;=DauerDerHypothek,IF(ROW()-ROW(Tilgung[[#Headers],[Zahlung
Datum]])=1,DarlehenStart,IF(I284&gt;0,EDATE(C284,1),"")),""),"")</f>
        <v>52971</v>
      </c>
      <c r="D285" s="7">
        <f ca="1">IF(ROW()-ROW(Tilgung[[#Headers],[Anfangs-
saldo]])=1,DarlehensBetrag,IF(Tilgung[[#This Row],[Zahlung
Datum]]="",0,INDEX(Tilgung[], ROW()-4,8)))</f>
        <v>72144.880847773864</v>
      </c>
      <c r="E285" s="7">
        <f ca="1">IF(EingegebeneWerte,IF(ROW()-ROW(Tilgung[[#Headers],[Zins]])=1,-IPMT(ZinsSatz/12,1,DauerDerHypothek
-ROWS($C$4:C285)+1,Tilgung[[#This Row],[Anfangs-
saldo]]),IFERROR(-IPMT(ZinsSatz/12,1,Tilgung[[#This Row],[Anz.
verbleibend]],D286),0)),0)</f>
        <v>297.38267196645268</v>
      </c>
      <c r="F285" s="7">
        <f ca="1">IFERROR(IF(AND(EingegebeneWerte,Tilgung[[#This Row],[Zahlung
Datum]]
&lt;&gt;""),-PPMT(ZinsSatz/12,1,DauerDerHypothek-ROWS($C$4:C285)+1,Tilgung[[#This Row],[Anfangs-
saldo]]),""),0)</f>
        <v>773.03957582522128</v>
      </c>
      <c r="G285" s="7">
        <f ca="1">IF(Tilgung[[#This Row],[Zahlung
Datum]]="",0,GrundsteuerBetrag)</f>
        <v>375</v>
      </c>
      <c r="H285" s="7">
        <f ca="1">IF(Tilgung[[#This Row],[Zahlung
Datum]]="",0,Tilgung[[#This Row],[Zins]]+Tilgung[[#This Row],[Kapital]]+Tilgung[[#This Row],[Grundbesitz
Steuer]])</f>
        <v>1445.422247791674</v>
      </c>
      <c r="I285" s="7">
        <f ca="1">IF(Tilgung[[#This Row],[Zahlung
Datum]]="",0,Tilgung[[#This Row],[Anfangs-
saldo]]-Tilgung[[#This Row],[Kapital]])</f>
        <v>71371.841271948637</v>
      </c>
      <c r="J285" s="8">
        <f ca="1">IF(Tilgung[[#This Row],[End-
saldo]]&gt;0,LetzteZeile-ROW(),0)</f>
        <v>78</v>
      </c>
    </row>
    <row r="286" spans="2:10" ht="15" customHeight="1" x14ac:dyDescent="0.35">
      <c r="B286" s="8">
        <f>ROWS($B$4:B286)</f>
        <v>283</v>
      </c>
      <c r="C286" s="9">
        <f ca="1">IF(EingegebeneWerte,IF(Tilgung[[#This Row],[Nr.]]&lt;=DauerDerHypothek,IF(ROW()-ROW(Tilgung[[#Headers],[Zahlung
Datum]])=1,DarlehenStart,IF(I285&gt;0,EDATE(C285,1),"")),""),"")</f>
        <v>53002</v>
      </c>
      <c r="D286" s="7">
        <f ca="1">IF(ROW()-ROW(Tilgung[[#Headers],[Anfangs-
saldo]])=1,DarlehensBetrag,IF(Tilgung[[#This Row],[Zahlung
Datum]]="",0,INDEX(Tilgung[], ROW()-4,8)))</f>
        <v>71371.841271948637</v>
      </c>
      <c r="E286" s="7">
        <f ca="1">IF(EingegebeneWerte,IF(ROW()-ROW(Tilgung[[#Headers],[Zins]])=1,-IPMT(ZinsSatz/12,1,DauerDerHypothek
-ROWS($C$4:C286)+1,Tilgung[[#This Row],[Anfangs-
saldo]]),IFERROR(-IPMT(ZinsSatz/12,1,Tilgung[[#This Row],[Anz.
verbleibend]],D287),0)),0)</f>
        <v>294.14825290787837</v>
      </c>
      <c r="F286" s="7">
        <f ca="1">IFERROR(IF(AND(EingegebeneWerte,Tilgung[[#This Row],[Zahlung
Datum]]
&lt;&gt;""),-PPMT(ZinsSatz/12,1,DauerDerHypothek-ROWS($C$4:C286)+1,Tilgung[[#This Row],[Anfangs-
saldo]]),""),0)</f>
        <v>776.26057405782615</v>
      </c>
      <c r="G286" s="7">
        <f ca="1">IF(Tilgung[[#This Row],[Zahlung
Datum]]="",0,GrundsteuerBetrag)</f>
        <v>375</v>
      </c>
      <c r="H286" s="7">
        <f ca="1">IF(Tilgung[[#This Row],[Zahlung
Datum]]="",0,Tilgung[[#This Row],[Zins]]+Tilgung[[#This Row],[Kapital]]+Tilgung[[#This Row],[Grundbesitz
Steuer]])</f>
        <v>1445.4088269657045</v>
      </c>
      <c r="I286" s="7">
        <f ca="1">IF(Tilgung[[#This Row],[Zahlung
Datum]]="",0,Tilgung[[#This Row],[Anfangs-
saldo]]-Tilgung[[#This Row],[Kapital]])</f>
        <v>70595.580697890808</v>
      </c>
      <c r="J286" s="8">
        <f ca="1">IF(Tilgung[[#This Row],[End-
saldo]]&gt;0,LetzteZeile-ROW(),0)</f>
        <v>77</v>
      </c>
    </row>
    <row r="287" spans="2:10" ht="15" customHeight="1" x14ac:dyDescent="0.35">
      <c r="B287" s="8">
        <f>ROWS($B$4:B287)</f>
        <v>284</v>
      </c>
      <c r="C287" s="9">
        <f ca="1">IF(EingegebeneWerte,IF(Tilgung[[#This Row],[Nr.]]&lt;=DauerDerHypothek,IF(ROW()-ROW(Tilgung[[#Headers],[Zahlung
Datum]])=1,DarlehenStart,IF(I286&gt;0,EDATE(C286,1),"")),""),"")</f>
        <v>53030</v>
      </c>
      <c r="D287" s="7">
        <f ca="1">IF(ROW()-ROW(Tilgung[[#Headers],[Anfangs-
saldo]])=1,DarlehensBetrag,IF(Tilgung[[#This Row],[Zahlung
Datum]]="",0,INDEX(Tilgung[], ROW()-4,8)))</f>
        <v>70595.580697890808</v>
      </c>
      <c r="E287" s="7">
        <f ca="1">IF(EingegebeneWerte,IF(ROW()-ROW(Tilgung[[#Headers],[Zins]])=1,-IPMT(ZinsSatz/12,1,DauerDerHypothek
-ROWS($C$4:C287)+1,Tilgung[[#This Row],[Anfangs-
saldo]]),IFERROR(-IPMT(ZinsSatz/12,1,Tilgung[[#This Row],[Anz.
verbleibend]],D288),0)),0)</f>
        <v>290.90035710322667</v>
      </c>
      <c r="F287" s="7">
        <f ca="1">IFERROR(IF(AND(EingegebeneWerte,Tilgung[[#This Row],[Zahlung
Datum]]
&lt;&gt;""),-PPMT(ZinsSatz/12,1,DauerDerHypothek-ROWS($C$4:C287)+1,Tilgung[[#This Row],[Anfangs-
saldo]]),""),0)</f>
        <v>779.49499311640034</v>
      </c>
      <c r="G287" s="7">
        <f ca="1">IF(Tilgung[[#This Row],[Zahlung
Datum]]="",0,GrundsteuerBetrag)</f>
        <v>375</v>
      </c>
      <c r="H287" s="7">
        <f ca="1">IF(Tilgung[[#This Row],[Zahlung
Datum]]="",0,Tilgung[[#This Row],[Zins]]+Tilgung[[#This Row],[Kapital]]+Tilgung[[#This Row],[Grundbesitz
Steuer]])</f>
        <v>1445.3953502196271</v>
      </c>
      <c r="I287" s="7">
        <f ca="1">IF(Tilgung[[#This Row],[Zahlung
Datum]]="",0,Tilgung[[#This Row],[Anfangs-
saldo]]-Tilgung[[#This Row],[Kapital]])</f>
        <v>69816.085704774407</v>
      </c>
      <c r="J287" s="8">
        <f ca="1">IF(Tilgung[[#This Row],[End-
saldo]]&gt;0,LetzteZeile-ROW(),0)</f>
        <v>76</v>
      </c>
    </row>
    <row r="288" spans="2:10" ht="15" customHeight="1" x14ac:dyDescent="0.35">
      <c r="B288" s="8">
        <f>ROWS($B$4:B288)</f>
        <v>285</v>
      </c>
      <c r="C288" s="9">
        <f ca="1">IF(EingegebeneWerte,IF(Tilgung[[#This Row],[Nr.]]&lt;=DauerDerHypothek,IF(ROW()-ROW(Tilgung[[#Headers],[Zahlung
Datum]])=1,DarlehenStart,IF(I287&gt;0,EDATE(C287,1),"")),""),"")</f>
        <v>53061</v>
      </c>
      <c r="D288" s="7">
        <f ca="1">IF(ROW()-ROW(Tilgung[[#Headers],[Anfangs-
saldo]])=1,DarlehensBetrag,IF(Tilgung[[#This Row],[Zahlung
Datum]]="",0,INDEX(Tilgung[], ROW()-4,8)))</f>
        <v>69816.085704774407</v>
      </c>
      <c r="E288" s="7">
        <f ca="1">IF(EingegebeneWerte,IF(ROW()-ROW(Tilgung[[#Headers],[Zins]])=1,-IPMT(ZinsSatz/12,1,DauerDerHypothek
-ROWS($C$4:C288)+1,Tilgung[[#This Row],[Anfangs-
saldo]]),IFERROR(-IPMT(ZinsSatz/12,1,Tilgung[[#This Row],[Anz.
verbleibend]],D289),0)),0)</f>
        <v>287.63892839938893</v>
      </c>
      <c r="F288" s="7">
        <f ca="1">IFERROR(IF(AND(EingegebeneWerte,Tilgung[[#This Row],[Zahlung
Datum]]
&lt;&gt;""),-PPMT(ZinsSatz/12,1,DauerDerHypothek-ROWS($C$4:C288)+1,Tilgung[[#This Row],[Anfangs-
saldo]]),""),0)</f>
        <v>782.7428889210521</v>
      </c>
      <c r="G288" s="7">
        <f ca="1">IF(Tilgung[[#This Row],[Zahlung
Datum]]="",0,GrundsteuerBetrag)</f>
        <v>375</v>
      </c>
      <c r="H288" s="7">
        <f ca="1">IF(Tilgung[[#This Row],[Zahlung
Datum]]="",0,Tilgung[[#This Row],[Zins]]+Tilgung[[#This Row],[Kapital]]+Tilgung[[#This Row],[Grundbesitz
Steuer]])</f>
        <v>1445.3818173204411</v>
      </c>
      <c r="I288" s="7">
        <f ca="1">IF(Tilgung[[#This Row],[Zahlung
Datum]]="",0,Tilgung[[#This Row],[Anfangs-
saldo]]-Tilgung[[#This Row],[Kapital]])</f>
        <v>69033.34281585335</v>
      </c>
      <c r="J288" s="8">
        <f ca="1">IF(Tilgung[[#This Row],[End-
saldo]]&gt;0,LetzteZeile-ROW(),0)</f>
        <v>75</v>
      </c>
    </row>
    <row r="289" spans="2:10" ht="15" customHeight="1" x14ac:dyDescent="0.35">
      <c r="B289" s="8">
        <f>ROWS($B$4:B289)</f>
        <v>286</v>
      </c>
      <c r="C289" s="9">
        <f ca="1">IF(EingegebeneWerte,IF(Tilgung[[#This Row],[Nr.]]&lt;=DauerDerHypothek,IF(ROW()-ROW(Tilgung[[#Headers],[Zahlung
Datum]])=1,DarlehenStart,IF(I288&gt;0,EDATE(C288,1),"")),""),"")</f>
        <v>53091</v>
      </c>
      <c r="D289" s="7">
        <f ca="1">IF(ROW()-ROW(Tilgung[[#Headers],[Anfangs-
saldo]])=1,DarlehensBetrag,IF(Tilgung[[#This Row],[Zahlung
Datum]]="",0,INDEX(Tilgung[], ROW()-4,8)))</f>
        <v>69033.34281585335</v>
      </c>
      <c r="E289" s="7">
        <f ca="1">IF(EingegebeneWerte,IF(ROW()-ROW(Tilgung[[#Headers],[Zins]])=1,-IPMT(ZinsSatz/12,1,DauerDerHypothek
-ROWS($C$4:C289)+1,Tilgung[[#This Row],[Anfangs-
saldo]]),IFERROR(-IPMT(ZinsSatz/12,1,Tilgung[[#This Row],[Anz.
verbleibend]],D290),0)),0)</f>
        <v>284.36391040928527</v>
      </c>
      <c r="F289" s="7">
        <f ca="1">IFERROR(IF(AND(EingegebeneWerte,Tilgung[[#This Row],[Zahlung
Datum]]
&lt;&gt;""),-PPMT(ZinsSatz/12,1,DauerDerHypothek-ROWS($C$4:C289)+1,Tilgung[[#This Row],[Anfangs-
saldo]]),""),0)</f>
        <v>786.00431762488984</v>
      </c>
      <c r="G289" s="7">
        <f ca="1">IF(Tilgung[[#This Row],[Zahlung
Datum]]="",0,GrundsteuerBetrag)</f>
        <v>375</v>
      </c>
      <c r="H289" s="7">
        <f ca="1">IF(Tilgung[[#This Row],[Zahlung
Datum]]="",0,Tilgung[[#This Row],[Zins]]+Tilgung[[#This Row],[Kapital]]+Tilgung[[#This Row],[Grundbesitz
Steuer]])</f>
        <v>1445.368228034175</v>
      </c>
      <c r="I289" s="7">
        <f ca="1">IF(Tilgung[[#This Row],[Zahlung
Datum]]="",0,Tilgung[[#This Row],[Anfangs-
saldo]]-Tilgung[[#This Row],[Kapital]])</f>
        <v>68247.338498228462</v>
      </c>
      <c r="J289" s="8">
        <f ca="1">IF(Tilgung[[#This Row],[End-
saldo]]&gt;0,LetzteZeile-ROW(),0)</f>
        <v>74</v>
      </c>
    </row>
    <row r="290" spans="2:10" ht="15" customHeight="1" x14ac:dyDescent="0.35">
      <c r="B290" s="8">
        <f>ROWS($B$4:B290)</f>
        <v>287</v>
      </c>
      <c r="C290" s="9">
        <f ca="1">IF(EingegebeneWerte,IF(Tilgung[[#This Row],[Nr.]]&lt;=DauerDerHypothek,IF(ROW()-ROW(Tilgung[[#Headers],[Zahlung
Datum]])=1,DarlehenStart,IF(I289&gt;0,EDATE(C289,1),"")),""),"")</f>
        <v>53122</v>
      </c>
      <c r="D290" s="7">
        <f ca="1">IF(ROW()-ROW(Tilgung[[#Headers],[Anfangs-
saldo]])=1,DarlehensBetrag,IF(Tilgung[[#This Row],[Zahlung
Datum]]="",0,INDEX(Tilgung[], ROW()-4,8)))</f>
        <v>68247.338498228462</v>
      </c>
      <c r="E290" s="7">
        <f ca="1">IF(EingegebeneWerte,IF(ROW()-ROW(Tilgung[[#Headers],[Zins]])=1,-IPMT(ZinsSatz/12,1,DauerDerHypothek
-ROWS($C$4:C290)+1,Tilgung[[#This Row],[Anfangs-
saldo]]),IFERROR(-IPMT(ZinsSatz/12,1,Tilgung[[#This Row],[Anz.
verbleibend]],D291),0)),0)</f>
        <v>281.07524651088943</v>
      </c>
      <c r="F290" s="7">
        <f ca="1">IFERROR(IF(AND(EingegebeneWerte,Tilgung[[#This Row],[Zahlung
Datum]]
&lt;&gt;""),-PPMT(ZinsSatz/12,1,DauerDerHypothek-ROWS($C$4:C290)+1,Tilgung[[#This Row],[Anfangs-
saldo]]),""),0)</f>
        <v>789.27933561499356</v>
      </c>
      <c r="G290" s="7">
        <f ca="1">IF(Tilgung[[#This Row],[Zahlung
Datum]]="",0,GrundsteuerBetrag)</f>
        <v>375</v>
      </c>
      <c r="H290" s="7">
        <f ca="1">IF(Tilgung[[#This Row],[Zahlung
Datum]]="",0,Tilgung[[#This Row],[Zins]]+Tilgung[[#This Row],[Kapital]]+Tilgung[[#This Row],[Grundbesitz
Steuer]])</f>
        <v>1445.3545821258831</v>
      </c>
      <c r="I290" s="7">
        <f ca="1">IF(Tilgung[[#This Row],[Zahlung
Datum]]="",0,Tilgung[[#This Row],[Anfangs-
saldo]]-Tilgung[[#This Row],[Kapital]])</f>
        <v>67458.05916261347</v>
      </c>
      <c r="J290" s="8">
        <f ca="1">IF(Tilgung[[#This Row],[End-
saldo]]&gt;0,LetzteZeile-ROW(),0)</f>
        <v>73</v>
      </c>
    </row>
    <row r="291" spans="2:10" ht="15" customHeight="1" x14ac:dyDescent="0.35">
      <c r="B291" s="8">
        <f>ROWS($B$4:B291)</f>
        <v>288</v>
      </c>
      <c r="C291" s="9">
        <f ca="1">IF(EingegebeneWerte,IF(Tilgung[[#This Row],[Nr.]]&lt;=DauerDerHypothek,IF(ROW()-ROW(Tilgung[[#Headers],[Zahlung
Datum]])=1,DarlehenStart,IF(I290&gt;0,EDATE(C290,1),"")),""),"")</f>
        <v>53152</v>
      </c>
      <c r="D291" s="7">
        <f ca="1">IF(ROW()-ROW(Tilgung[[#Headers],[Anfangs-
saldo]])=1,DarlehensBetrag,IF(Tilgung[[#This Row],[Zahlung
Datum]]="",0,INDEX(Tilgung[], ROW()-4,8)))</f>
        <v>67458.05916261347</v>
      </c>
      <c r="E291" s="7">
        <f ca="1">IF(EingegebeneWerte,IF(ROW()-ROW(Tilgung[[#Headers],[Zins]])=1,-IPMT(ZinsSatz/12,1,DauerDerHypothek
-ROWS($C$4:C291)+1,Tilgung[[#This Row],[Anfangs-
saldo]]),IFERROR(-IPMT(ZinsSatz/12,1,Tilgung[[#This Row],[Anz.
verbleibend]],D292),0)),0)</f>
        <v>277.77287984625036</v>
      </c>
      <c r="F291" s="7">
        <f ca="1">IFERROR(IF(AND(EingegebeneWerte,Tilgung[[#This Row],[Zahlung
Datum]]
&lt;&gt;""),-PPMT(ZinsSatz/12,1,DauerDerHypothek-ROWS($C$4:C291)+1,Tilgung[[#This Row],[Anfangs-
saldo]]),""),0)</f>
        <v>792.5679995133894</v>
      </c>
      <c r="G291" s="7">
        <f ca="1">IF(Tilgung[[#This Row],[Zahlung
Datum]]="",0,GrundsteuerBetrag)</f>
        <v>375</v>
      </c>
      <c r="H291" s="7">
        <f ca="1">IF(Tilgung[[#This Row],[Zahlung
Datum]]="",0,Tilgung[[#This Row],[Zins]]+Tilgung[[#This Row],[Kapital]]+Tilgung[[#This Row],[Grundbesitz
Steuer]])</f>
        <v>1445.3408793596398</v>
      </c>
      <c r="I291" s="7">
        <f ca="1">IF(Tilgung[[#This Row],[Zahlung
Datum]]="",0,Tilgung[[#This Row],[Anfangs-
saldo]]-Tilgung[[#This Row],[Kapital]])</f>
        <v>66665.491163100087</v>
      </c>
      <c r="J291" s="8">
        <f ca="1">IF(Tilgung[[#This Row],[End-
saldo]]&gt;0,LetzteZeile-ROW(),0)</f>
        <v>72</v>
      </c>
    </row>
    <row r="292" spans="2:10" ht="15" customHeight="1" x14ac:dyDescent="0.35">
      <c r="B292" s="8">
        <f>ROWS($B$4:B292)</f>
        <v>289</v>
      </c>
      <c r="C292" s="9">
        <f ca="1">IF(EingegebeneWerte,IF(Tilgung[[#This Row],[Nr.]]&lt;=DauerDerHypothek,IF(ROW()-ROW(Tilgung[[#Headers],[Zahlung
Datum]])=1,DarlehenStart,IF(I291&gt;0,EDATE(C291,1),"")),""),"")</f>
        <v>53183</v>
      </c>
      <c r="D292" s="7">
        <f ca="1">IF(ROW()-ROW(Tilgung[[#Headers],[Anfangs-
saldo]])=1,DarlehensBetrag,IF(Tilgung[[#This Row],[Zahlung
Datum]]="",0,INDEX(Tilgung[], ROW()-4,8)))</f>
        <v>66665.491163100087</v>
      </c>
      <c r="E292" s="7">
        <f ca="1">IF(EingegebeneWerte,IF(ROW()-ROW(Tilgung[[#Headers],[Zins]])=1,-IPMT(ZinsSatz/12,1,DauerDerHypothek
-ROWS($C$4:C292)+1,Tilgung[[#This Row],[Anfangs-
saldo]]),IFERROR(-IPMT(ZinsSatz/12,1,Tilgung[[#This Row],[Anz.
verbleibend]],D293),0)),0)</f>
        <v>274.45675332050854</v>
      </c>
      <c r="F292" s="7">
        <f ca="1">IFERROR(IF(AND(EingegebeneWerte,Tilgung[[#This Row],[Zahlung
Datum]]
&lt;&gt;""),-PPMT(ZinsSatz/12,1,DauerDerHypothek-ROWS($C$4:C292)+1,Tilgung[[#This Row],[Anfangs-
saldo]]),""),0)</f>
        <v>795.87036617802869</v>
      </c>
      <c r="G292" s="7">
        <f ca="1">IF(Tilgung[[#This Row],[Zahlung
Datum]]="",0,GrundsteuerBetrag)</f>
        <v>375</v>
      </c>
      <c r="H292" s="7">
        <f ca="1">IF(Tilgung[[#This Row],[Zahlung
Datum]]="",0,Tilgung[[#This Row],[Zins]]+Tilgung[[#This Row],[Kapital]]+Tilgung[[#This Row],[Grundbesitz
Steuer]])</f>
        <v>1445.3271194985373</v>
      </c>
      <c r="I292" s="7">
        <f ca="1">IF(Tilgung[[#This Row],[Zahlung
Datum]]="",0,Tilgung[[#This Row],[Anfangs-
saldo]]-Tilgung[[#This Row],[Kapital]])</f>
        <v>65869.620796922056</v>
      </c>
      <c r="J292" s="8">
        <f ca="1">IF(Tilgung[[#This Row],[End-
saldo]]&gt;0,LetzteZeile-ROW(),0)</f>
        <v>71</v>
      </c>
    </row>
    <row r="293" spans="2:10" ht="15" customHeight="1" x14ac:dyDescent="0.35">
      <c r="B293" s="8">
        <f>ROWS($B$4:B293)</f>
        <v>290</v>
      </c>
      <c r="C293" s="9">
        <f ca="1">IF(EingegebeneWerte,IF(Tilgung[[#This Row],[Nr.]]&lt;=DauerDerHypothek,IF(ROW()-ROW(Tilgung[[#Headers],[Zahlung
Datum]])=1,DarlehenStart,IF(I292&gt;0,EDATE(C292,1),"")),""),"")</f>
        <v>53214</v>
      </c>
      <c r="D293" s="7">
        <f ca="1">IF(ROW()-ROW(Tilgung[[#Headers],[Anfangs-
saldo]])=1,DarlehensBetrag,IF(Tilgung[[#This Row],[Zahlung
Datum]]="",0,INDEX(Tilgung[], ROW()-4,8)))</f>
        <v>65869.620796922056</v>
      </c>
      <c r="E293" s="7">
        <f ca="1">IF(EingegebeneWerte,IF(ROW()-ROW(Tilgung[[#Headers],[Zins]])=1,-IPMT(ZinsSatz/12,1,DauerDerHypothek
-ROWS($C$4:C293)+1,Tilgung[[#This Row],[Anfangs-
saldo]]),IFERROR(-IPMT(ZinsSatz/12,1,Tilgung[[#This Row],[Anz.
verbleibend]],D294),0)),0)</f>
        <v>271.12680960090955</v>
      </c>
      <c r="F293" s="7">
        <f ca="1">IFERROR(IF(AND(EingegebeneWerte,Tilgung[[#This Row],[Zahlung
Datum]]
&lt;&gt;""),-PPMT(ZinsSatz/12,1,DauerDerHypothek-ROWS($C$4:C293)+1,Tilgung[[#This Row],[Anfangs-
saldo]]),""),0)</f>
        <v>799.18649270377034</v>
      </c>
      <c r="G293" s="7">
        <f ca="1">IF(Tilgung[[#This Row],[Zahlung
Datum]]="",0,GrundsteuerBetrag)</f>
        <v>375</v>
      </c>
      <c r="H293" s="7">
        <f ca="1">IF(Tilgung[[#This Row],[Zahlung
Datum]]="",0,Tilgung[[#This Row],[Zins]]+Tilgung[[#This Row],[Kapital]]+Tilgung[[#This Row],[Grundbesitz
Steuer]])</f>
        <v>1445.3133023046798</v>
      </c>
      <c r="I293" s="7">
        <f ca="1">IF(Tilgung[[#This Row],[Zahlung
Datum]]="",0,Tilgung[[#This Row],[Anfangs-
saldo]]-Tilgung[[#This Row],[Kapital]])</f>
        <v>65070.434304218288</v>
      </c>
      <c r="J293" s="8">
        <f ca="1">IF(Tilgung[[#This Row],[End-
saldo]]&gt;0,LetzteZeile-ROW(),0)</f>
        <v>70</v>
      </c>
    </row>
    <row r="294" spans="2:10" ht="15" customHeight="1" x14ac:dyDescent="0.35">
      <c r="B294" s="8">
        <f>ROWS($B$4:B294)</f>
        <v>291</v>
      </c>
      <c r="C294" s="9">
        <f ca="1">IF(EingegebeneWerte,IF(Tilgung[[#This Row],[Nr.]]&lt;=DauerDerHypothek,IF(ROW()-ROW(Tilgung[[#Headers],[Zahlung
Datum]])=1,DarlehenStart,IF(I293&gt;0,EDATE(C293,1),"")),""),"")</f>
        <v>53244</v>
      </c>
      <c r="D294" s="7">
        <f ca="1">IF(ROW()-ROW(Tilgung[[#Headers],[Anfangs-
saldo]])=1,DarlehensBetrag,IF(Tilgung[[#This Row],[Zahlung
Datum]]="",0,INDEX(Tilgung[], ROW()-4,8)))</f>
        <v>65070.434304218288</v>
      </c>
      <c r="E294" s="7">
        <f ca="1">IF(EingegebeneWerte,IF(ROW()-ROW(Tilgung[[#Headers],[Zins]])=1,-IPMT(ZinsSatz/12,1,DauerDerHypothek
-ROWS($C$4:C294)+1,Tilgung[[#This Row],[Anfangs-
saldo]]),IFERROR(-IPMT(ZinsSatz/12,1,Tilgung[[#This Row],[Anz.
verbleibend]],D295),0)),0)</f>
        <v>267.78299111581214</v>
      </c>
      <c r="F294" s="7">
        <f ca="1">IFERROR(IF(AND(EingegebeneWerte,Tilgung[[#This Row],[Zahlung
Datum]]
&lt;&gt;""),-PPMT(ZinsSatz/12,1,DauerDerHypothek-ROWS($C$4:C294)+1,Tilgung[[#This Row],[Anfangs-
saldo]]),""),0)</f>
        <v>802.51643642336933</v>
      </c>
      <c r="G294" s="7">
        <f ca="1">IF(Tilgung[[#This Row],[Zahlung
Datum]]="",0,GrundsteuerBetrag)</f>
        <v>375</v>
      </c>
      <c r="H294" s="7">
        <f ca="1">IF(Tilgung[[#This Row],[Zahlung
Datum]]="",0,Tilgung[[#This Row],[Zins]]+Tilgung[[#This Row],[Kapital]]+Tilgung[[#This Row],[Grundbesitz
Steuer]])</f>
        <v>1445.2994275391816</v>
      </c>
      <c r="I294" s="7">
        <f ca="1">IF(Tilgung[[#This Row],[Zahlung
Datum]]="",0,Tilgung[[#This Row],[Anfangs-
saldo]]-Tilgung[[#This Row],[Kapital]])</f>
        <v>64267.917867794917</v>
      </c>
      <c r="J294" s="8">
        <f ca="1">IF(Tilgung[[#This Row],[End-
saldo]]&gt;0,LetzteZeile-ROW(),0)</f>
        <v>69</v>
      </c>
    </row>
    <row r="295" spans="2:10" ht="15" customHeight="1" x14ac:dyDescent="0.35">
      <c r="B295" s="8">
        <f>ROWS($B$4:B295)</f>
        <v>292</v>
      </c>
      <c r="C295" s="9">
        <f ca="1">IF(EingegebeneWerte,IF(Tilgung[[#This Row],[Nr.]]&lt;=DauerDerHypothek,IF(ROW()-ROW(Tilgung[[#Headers],[Zahlung
Datum]])=1,DarlehenStart,IF(I294&gt;0,EDATE(C294,1),"")),""),"")</f>
        <v>53275</v>
      </c>
      <c r="D295" s="7">
        <f ca="1">IF(ROW()-ROW(Tilgung[[#Headers],[Anfangs-
saldo]])=1,DarlehensBetrag,IF(Tilgung[[#This Row],[Zahlung
Datum]]="",0,INDEX(Tilgung[], ROW()-4,8)))</f>
        <v>64267.917867794917</v>
      </c>
      <c r="E295" s="7">
        <f ca="1">IF(EingegebeneWerte,IF(ROW()-ROW(Tilgung[[#Headers],[Zins]])=1,-IPMT(ZinsSatz/12,1,DauerDerHypothek
-ROWS($C$4:C295)+1,Tilgung[[#This Row],[Anfangs-
saldo]]),IFERROR(-IPMT(ZinsSatz/12,1,Tilgung[[#This Row],[Anz.
verbleibend]],D296),0)),0)</f>
        <v>264.42524005369353</v>
      </c>
      <c r="F295" s="7">
        <f ca="1">IFERROR(IF(AND(EingegebeneWerte,Tilgung[[#This Row],[Zahlung
Datum]]
&lt;&gt;""),-PPMT(ZinsSatz/12,1,DauerDerHypothek-ROWS($C$4:C295)+1,Tilgung[[#This Row],[Anfangs-
saldo]]),""),0)</f>
        <v>805.86025490846669</v>
      </c>
      <c r="G295" s="7">
        <f ca="1">IF(Tilgung[[#This Row],[Zahlung
Datum]]="",0,GrundsteuerBetrag)</f>
        <v>375</v>
      </c>
      <c r="H295" s="7">
        <f ca="1">IF(Tilgung[[#This Row],[Zahlung
Datum]]="",0,Tilgung[[#This Row],[Zins]]+Tilgung[[#This Row],[Kapital]]+Tilgung[[#This Row],[Grundbesitz
Steuer]])</f>
        <v>1445.2854949621601</v>
      </c>
      <c r="I295" s="7">
        <f ca="1">IF(Tilgung[[#This Row],[Zahlung
Datum]]="",0,Tilgung[[#This Row],[Anfangs-
saldo]]-Tilgung[[#This Row],[Kapital]])</f>
        <v>63462.057612886449</v>
      </c>
      <c r="J295" s="8">
        <f ca="1">IF(Tilgung[[#This Row],[End-
saldo]]&gt;0,LetzteZeile-ROW(),0)</f>
        <v>68</v>
      </c>
    </row>
    <row r="296" spans="2:10" ht="15" customHeight="1" x14ac:dyDescent="0.35">
      <c r="B296" s="8">
        <f>ROWS($B$4:B296)</f>
        <v>293</v>
      </c>
      <c r="C296" s="9">
        <f ca="1">IF(EingegebeneWerte,IF(Tilgung[[#This Row],[Nr.]]&lt;=DauerDerHypothek,IF(ROW()-ROW(Tilgung[[#Headers],[Zahlung
Datum]])=1,DarlehenStart,IF(I295&gt;0,EDATE(C295,1),"")),""),"")</f>
        <v>53305</v>
      </c>
      <c r="D296" s="7">
        <f ca="1">IF(ROW()-ROW(Tilgung[[#Headers],[Anfangs-
saldo]])=1,DarlehensBetrag,IF(Tilgung[[#This Row],[Zahlung
Datum]]="",0,INDEX(Tilgung[], ROW()-4,8)))</f>
        <v>63462.057612886449</v>
      </c>
      <c r="E296" s="7">
        <f ca="1">IF(EingegebeneWerte,IF(ROW()-ROW(Tilgung[[#Headers],[Zins]])=1,-IPMT(ZinsSatz/12,1,DauerDerHypothek
-ROWS($C$4:C296)+1,Tilgung[[#This Row],[Anfangs-
saldo]]),IFERROR(-IPMT(ZinsSatz/12,1,Tilgung[[#This Row],[Anz.
verbleibend]],D297),0)),0)</f>
        <v>261.05349836214941</v>
      </c>
      <c r="F296" s="7">
        <f ca="1">IFERROR(IF(AND(EingegebeneWerte,Tilgung[[#This Row],[Zahlung
Datum]]
&lt;&gt;""),-PPMT(ZinsSatz/12,1,DauerDerHypothek-ROWS($C$4:C296)+1,Tilgung[[#This Row],[Anfangs-
saldo]]),""),0)</f>
        <v>809.21800597058541</v>
      </c>
      <c r="G296" s="7">
        <f ca="1">IF(Tilgung[[#This Row],[Zahlung
Datum]]="",0,GrundsteuerBetrag)</f>
        <v>375</v>
      </c>
      <c r="H296" s="7">
        <f ca="1">IF(Tilgung[[#This Row],[Zahlung
Datum]]="",0,Tilgung[[#This Row],[Zins]]+Tilgung[[#This Row],[Kapital]]+Tilgung[[#This Row],[Grundbesitz
Steuer]])</f>
        <v>1445.2715043327348</v>
      </c>
      <c r="I296" s="7">
        <f ca="1">IF(Tilgung[[#This Row],[Zahlung
Datum]]="",0,Tilgung[[#This Row],[Anfangs-
saldo]]-Tilgung[[#This Row],[Kapital]])</f>
        <v>62652.839606915863</v>
      </c>
      <c r="J296" s="8">
        <f ca="1">IF(Tilgung[[#This Row],[End-
saldo]]&gt;0,LetzteZeile-ROW(),0)</f>
        <v>67</v>
      </c>
    </row>
    <row r="297" spans="2:10" ht="15" customHeight="1" x14ac:dyDescent="0.35">
      <c r="B297" s="8">
        <f>ROWS($B$4:B297)</f>
        <v>294</v>
      </c>
      <c r="C297" s="9">
        <f ca="1">IF(EingegebeneWerte,IF(Tilgung[[#This Row],[Nr.]]&lt;=DauerDerHypothek,IF(ROW()-ROW(Tilgung[[#Headers],[Zahlung
Datum]])=1,DarlehenStart,IF(I296&gt;0,EDATE(C296,1),"")),""),"")</f>
        <v>53336</v>
      </c>
      <c r="D297" s="7">
        <f ca="1">IF(ROW()-ROW(Tilgung[[#Headers],[Anfangs-
saldo]])=1,DarlehensBetrag,IF(Tilgung[[#This Row],[Zahlung
Datum]]="",0,INDEX(Tilgung[], ROW()-4,8)))</f>
        <v>62652.839606915863</v>
      </c>
      <c r="E297" s="7">
        <f ca="1">IF(EingegebeneWerte,IF(ROW()-ROW(Tilgung[[#Headers],[Zins]])=1,-IPMT(ZinsSatz/12,1,DauerDerHypothek
-ROWS($C$4:C297)+1,Tilgung[[#This Row],[Anfangs-
saldo]]),IFERROR(-IPMT(ZinsSatz/12,1,Tilgung[[#This Row],[Anz.
verbleibend]],D298),0)),0)</f>
        <v>257.66770774689053</v>
      </c>
      <c r="F297" s="7">
        <f ca="1">IFERROR(IF(AND(EingegebeneWerte,Tilgung[[#This Row],[Zahlung
Datum]]
&lt;&gt;""),-PPMT(ZinsSatz/12,1,DauerDerHypothek-ROWS($C$4:C297)+1,Tilgung[[#This Row],[Anfangs-
saldo]]),""),0)</f>
        <v>812.58974766212964</v>
      </c>
      <c r="G297" s="7">
        <f ca="1">IF(Tilgung[[#This Row],[Zahlung
Datum]]="",0,GrundsteuerBetrag)</f>
        <v>375</v>
      </c>
      <c r="H297" s="7">
        <f ca="1">IF(Tilgung[[#This Row],[Zahlung
Datum]]="",0,Tilgung[[#This Row],[Zins]]+Tilgung[[#This Row],[Kapital]]+Tilgung[[#This Row],[Grundbesitz
Steuer]])</f>
        <v>1445.2574554090202</v>
      </c>
      <c r="I297" s="7">
        <f ca="1">IF(Tilgung[[#This Row],[Zahlung
Datum]]="",0,Tilgung[[#This Row],[Anfangs-
saldo]]-Tilgung[[#This Row],[Kapital]])</f>
        <v>61840.24985925373</v>
      </c>
      <c r="J297" s="8">
        <f ca="1">IF(Tilgung[[#This Row],[End-
saldo]]&gt;0,LetzteZeile-ROW(),0)</f>
        <v>66</v>
      </c>
    </row>
    <row r="298" spans="2:10" ht="15" customHeight="1" x14ac:dyDescent="0.35">
      <c r="B298" s="8">
        <f>ROWS($B$4:B298)</f>
        <v>295</v>
      </c>
      <c r="C298" s="9">
        <f ca="1">IF(EingegebeneWerte,IF(Tilgung[[#This Row],[Nr.]]&lt;=DauerDerHypothek,IF(ROW()-ROW(Tilgung[[#Headers],[Zahlung
Datum]])=1,DarlehenStart,IF(I297&gt;0,EDATE(C297,1),"")),""),"")</f>
        <v>53367</v>
      </c>
      <c r="D298" s="7">
        <f ca="1">IF(ROW()-ROW(Tilgung[[#Headers],[Anfangs-
saldo]])=1,DarlehensBetrag,IF(Tilgung[[#This Row],[Zahlung
Datum]]="",0,INDEX(Tilgung[], ROW()-4,8)))</f>
        <v>61840.24985925373</v>
      </c>
      <c r="E298" s="7">
        <f ca="1">IF(EingegebeneWerte,IF(ROW()-ROW(Tilgung[[#Headers],[Zins]])=1,-IPMT(ZinsSatz/12,1,DauerDerHypothek
-ROWS($C$4:C298)+1,Tilgung[[#This Row],[Anfangs-
saldo]]),IFERROR(-IPMT(ZinsSatz/12,1,Tilgung[[#This Row],[Anz.
verbleibend]],D299),0)),0)</f>
        <v>254.26780967073475</v>
      </c>
      <c r="F298" s="7">
        <f ca="1">IFERROR(IF(AND(EingegebeneWerte,Tilgung[[#This Row],[Zahlung
Datum]]
&lt;&gt;""),-PPMT(ZinsSatz/12,1,DauerDerHypothek-ROWS($C$4:C298)+1,Tilgung[[#This Row],[Anfangs-
saldo]]),""),0)</f>
        <v>815.97553827738852</v>
      </c>
      <c r="G298" s="7">
        <f ca="1">IF(Tilgung[[#This Row],[Zahlung
Datum]]="",0,GrundsteuerBetrag)</f>
        <v>375</v>
      </c>
      <c r="H298" s="7">
        <f ca="1">IF(Tilgung[[#This Row],[Zahlung
Datum]]="",0,Tilgung[[#This Row],[Zins]]+Tilgung[[#This Row],[Kapital]]+Tilgung[[#This Row],[Grundbesitz
Steuer]])</f>
        <v>1445.2433479481233</v>
      </c>
      <c r="I298" s="7">
        <f ca="1">IF(Tilgung[[#This Row],[Zahlung
Datum]]="",0,Tilgung[[#This Row],[Anfangs-
saldo]]-Tilgung[[#This Row],[Kapital]])</f>
        <v>61024.274320976343</v>
      </c>
      <c r="J298" s="8">
        <f ca="1">IF(Tilgung[[#This Row],[End-
saldo]]&gt;0,LetzteZeile-ROW(),0)</f>
        <v>65</v>
      </c>
    </row>
    <row r="299" spans="2:10" ht="15" customHeight="1" x14ac:dyDescent="0.35">
      <c r="B299" s="8">
        <f>ROWS($B$4:B299)</f>
        <v>296</v>
      </c>
      <c r="C299" s="9">
        <f ca="1">IF(EingegebeneWerte,IF(Tilgung[[#This Row],[Nr.]]&lt;=DauerDerHypothek,IF(ROW()-ROW(Tilgung[[#Headers],[Zahlung
Datum]])=1,DarlehenStart,IF(I298&gt;0,EDATE(C298,1),"")),""),"")</f>
        <v>53395</v>
      </c>
      <c r="D299" s="7">
        <f ca="1">IF(ROW()-ROW(Tilgung[[#Headers],[Anfangs-
saldo]])=1,DarlehensBetrag,IF(Tilgung[[#This Row],[Zahlung
Datum]]="",0,INDEX(Tilgung[], ROW()-4,8)))</f>
        <v>61024.274320976343</v>
      </c>
      <c r="E299" s="7">
        <f ca="1">IF(EingegebeneWerte,IF(ROW()-ROW(Tilgung[[#Headers],[Zins]])=1,-IPMT(ZinsSatz/12,1,DauerDerHypothek
-ROWS($C$4:C299)+1,Tilgung[[#This Row],[Anfangs-
saldo]]),IFERROR(-IPMT(ZinsSatz/12,1,Tilgung[[#This Row],[Anz.
verbleibend]],D300),0)),0)</f>
        <v>250.85374535259501</v>
      </c>
      <c r="F299" s="7">
        <f ca="1">IFERROR(IF(AND(EingegebeneWerte,Tilgung[[#This Row],[Zahlung
Datum]]
&lt;&gt;""),-PPMT(ZinsSatz/12,1,DauerDerHypothek-ROWS($C$4:C299)+1,Tilgung[[#This Row],[Anfangs-
saldo]]),""),0)</f>
        <v>819.37543635354427</v>
      </c>
      <c r="G299" s="7">
        <f ca="1">IF(Tilgung[[#This Row],[Zahlung
Datum]]="",0,GrundsteuerBetrag)</f>
        <v>375</v>
      </c>
      <c r="H299" s="7">
        <f ca="1">IF(Tilgung[[#This Row],[Zahlung
Datum]]="",0,Tilgung[[#This Row],[Zins]]+Tilgung[[#This Row],[Kapital]]+Tilgung[[#This Row],[Grundbesitz
Steuer]])</f>
        <v>1445.2291817061393</v>
      </c>
      <c r="I299" s="7">
        <f ca="1">IF(Tilgung[[#This Row],[Zahlung
Datum]]="",0,Tilgung[[#This Row],[Anfangs-
saldo]]-Tilgung[[#This Row],[Kapital]])</f>
        <v>60204.898884622802</v>
      </c>
      <c r="J299" s="8">
        <f ca="1">IF(Tilgung[[#This Row],[End-
saldo]]&gt;0,LetzteZeile-ROW(),0)</f>
        <v>64</v>
      </c>
    </row>
    <row r="300" spans="2:10" ht="15" customHeight="1" x14ac:dyDescent="0.35">
      <c r="B300" s="8">
        <f>ROWS($B$4:B300)</f>
        <v>297</v>
      </c>
      <c r="C300" s="9">
        <f ca="1">IF(EingegebeneWerte,IF(Tilgung[[#This Row],[Nr.]]&lt;=DauerDerHypothek,IF(ROW()-ROW(Tilgung[[#Headers],[Zahlung
Datum]])=1,DarlehenStart,IF(I299&gt;0,EDATE(C299,1),"")),""),"")</f>
        <v>53426</v>
      </c>
      <c r="D300" s="7">
        <f ca="1">IF(ROW()-ROW(Tilgung[[#Headers],[Anfangs-
saldo]])=1,DarlehensBetrag,IF(Tilgung[[#This Row],[Zahlung
Datum]]="",0,INDEX(Tilgung[], ROW()-4,8)))</f>
        <v>60204.898884622802</v>
      </c>
      <c r="E300" s="7">
        <f ca="1">IF(EingegebeneWerte,IF(ROW()-ROW(Tilgung[[#Headers],[Zins]])=1,-IPMT(ZinsSatz/12,1,DauerDerHypothek
-ROWS($C$4:C300)+1,Tilgung[[#This Row],[Anfangs-
saldo]]),IFERROR(-IPMT(ZinsSatz/12,1,Tilgung[[#This Row],[Anz.
verbleibend]],D301),0)),0)</f>
        <v>247.42545576646299</v>
      </c>
      <c r="F300" s="7">
        <f ca="1">IFERROR(IF(AND(EingegebeneWerte,Tilgung[[#This Row],[Zahlung
Datum]]
&lt;&gt;""),-PPMT(ZinsSatz/12,1,DauerDerHypothek-ROWS($C$4:C300)+1,Tilgung[[#This Row],[Anfangs-
saldo]]),""),0)</f>
        <v>822.78950067168387</v>
      </c>
      <c r="G300" s="7">
        <f ca="1">IF(Tilgung[[#This Row],[Zahlung
Datum]]="",0,GrundsteuerBetrag)</f>
        <v>375</v>
      </c>
      <c r="H300" s="7">
        <f ca="1">IF(Tilgung[[#This Row],[Zahlung
Datum]]="",0,Tilgung[[#This Row],[Zins]]+Tilgung[[#This Row],[Kapital]]+Tilgung[[#This Row],[Grundbesitz
Steuer]])</f>
        <v>1445.2149564381468</v>
      </c>
      <c r="I300" s="7">
        <f ca="1">IF(Tilgung[[#This Row],[Zahlung
Datum]]="",0,Tilgung[[#This Row],[Anfangs-
saldo]]-Tilgung[[#This Row],[Kapital]])</f>
        <v>59382.109383951116</v>
      </c>
      <c r="J300" s="8">
        <f ca="1">IF(Tilgung[[#This Row],[End-
saldo]]&gt;0,LetzteZeile-ROW(),0)</f>
        <v>63</v>
      </c>
    </row>
    <row r="301" spans="2:10" ht="15" customHeight="1" x14ac:dyDescent="0.35">
      <c r="B301" s="8">
        <f>ROWS($B$4:B301)</f>
        <v>298</v>
      </c>
      <c r="C301" s="9">
        <f ca="1">IF(EingegebeneWerte,IF(Tilgung[[#This Row],[Nr.]]&lt;=DauerDerHypothek,IF(ROW()-ROW(Tilgung[[#Headers],[Zahlung
Datum]])=1,DarlehenStart,IF(I300&gt;0,EDATE(C300,1),"")),""),"")</f>
        <v>53456</v>
      </c>
      <c r="D301" s="7">
        <f ca="1">IF(ROW()-ROW(Tilgung[[#Headers],[Anfangs-
saldo]])=1,DarlehensBetrag,IF(Tilgung[[#This Row],[Zahlung
Datum]]="",0,INDEX(Tilgung[], ROW()-4,8)))</f>
        <v>59382.109383951116</v>
      </c>
      <c r="E301" s="7">
        <f ca="1">IF(EingegebeneWerte,IF(ROW()-ROW(Tilgung[[#Headers],[Zins]])=1,-IPMT(ZinsSatz/12,1,DauerDerHypothek
-ROWS($C$4:C301)+1,Tilgung[[#This Row],[Anfangs-
saldo]]),IFERROR(-IPMT(ZinsSatz/12,1,Tilgung[[#This Row],[Anz.
verbleibend]],D302),0)),0)</f>
        <v>243.98288164038874</v>
      </c>
      <c r="F301" s="7">
        <f ca="1">IFERROR(IF(AND(EingegebeneWerte,Tilgung[[#This Row],[Zahlung
Datum]]
&lt;&gt;""),-PPMT(ZinsSatz/12,1,DauerDerHypothek-ROWS($C$4:C301)+1,Tilgung[[#This Row],[Anfangs-
saldo]]),""),0)</f>
        <v>826.21779025781575</v>
      </c>
      <c r="G301" s="7">
        <f ca="1">IF(Tilgung[[#This Row],[Zahlung
Datum]]="",0,GrundsteuerBetrag)</f>
        <v>375</v>
      </c>
      <c r="H301" s="7">
        <f ca="1">IF(Tilgung[[#This Row],[Zahlung
Datum]]="",0,Tilgung[[#This Row],[Zins]]+Tilgung[[#This Row],[Kapital]]+Tilgung[[#This Row],[Grundbesitz
Steuer]])</f>
        <v>1445.2006718982045</v>
      </c>
      <c r="I301" s="7">
        <f ca="1">IF(Tilgung[[#This Row],[Zahlung
Datum]]="",0,Tilgung[[#This Row],[Anfangs-
saldo]]-Tilgung[[#This Row],[Kapital]])</f>
        <v>58555.891593693297</v>
      </c>
      <c r="J301" s="8">
        <f ca="1">IF(Tilgung[[#This Row],[End-
saldo]]&gt;0,LetzteZeile-ROW(),0)</f>
        <v>62</v>
      </c>
    </row>
    <row r="302" spans="2:10" ht="15" customHeight="1" x14ac:dyDescent="0.35">
      <c r="B302" s="8">
        <f>ROWS($B$4:B302)</f>
        <v>299</v>
      </c>
      <c r="C302" s="9">
        <f ca="1">IF(EingegebeneWerte,IF(Tilgung[[#This Row],[Nr.]]&lt;=DauerDerHypothek,IF(ROW()-ROW(Tilgung[[#Headers],[Zahlung
Datum]])=1,DarlehenStart,IF(I301&gt;0,EDATE(C301,1),"")),""),"")</f>
        <v>53487</v>
      </c>
      <c r="D302" s="7">
        <f ca="1">IF(ROW()-ROW(Tilgung[[#Headers],[Anfangs-
saldo]])=1,DarlehensBetrag,IF(Tilgung[[#This Row],[Zahlung
Datum]]="",0,INDEX(Tilgung[], ROW()-4,8)))</f>
        <v>58555.891593693297</v>
      </c>
      <c r="E302" s="7">
        <f ca="1">IF(EingegebeneWerte,IF(ROW()-ROW(Tilgung[[#Headers],[Zins]])=1,-IPMT(ZinsSatz/12,1,DauerDerHypothek
-ROWS($C$4:C302)+1,Tilgung[[#This Row],[Anfangs-
saldo]]),IFERROR(-IPMT(ZinsSatz/12,1,Tilgung[[#This Row],[Anz.
verbleibend]],D303),0)),0)</f>
        <v>240.52596345545587</v>
      </c>
      <c r="F302" s="7">
        <f ca="1">IFERROR(IF(AND(EingegebeneWerte,Tilgung[[#This Row],[Zahlung
Datum]]
&lt;&gt;""),-PPMT(ZinsSatz/12,1,DauerDerHypothek-ROWS($C$4:C302)+1,Tilgung[[#This Row],[Anfangs-
saldo]]),""),0)</f>
        <v>829.66036438388983</v>
      </c>
      <c r="G302" s="7">
        <f ca="1">IF(Tilgung[[#This Row],[Zahlung
Datum]]="",0,GrundsteuerBetrag)</f>
        <v>375</v>
      </c>
      <c r="H302" s="7">
        <f ca="1">IF(Tilgung[[#This Row],[Zahlung
Datum]]="",0,Tilgung[[#This Row],[Zins]]+Tilgung[[#This Row],[Kapital]]+Tilgung[[#This Row],[Grundbesitz
Steuer]])</f>
        <v>1445.1863278393457</v>
      </c>
      <c r="I302" s="7">
        <f ca="1">IF(Tilgung[[#This Row],[Zahlung
Datum]]="",0,Tilgung[[#This Row],[Anfangs-
saldo]]-Tilgung[[#This Row],[Kapital]])</f>
        <v>57726.231229309407</v>
      </c>
      <c r="J302" s="8">
        <f ca="1">IF(Tilgung[[#This Row],[End-
saldo]]&gt;0,LetzteZeile-ROW(),0)</f>
        <v>61</v>
      </c>
    </row>
    <row r="303" spans="2:10" ht="15" customHeight="1" x14ac:dyDescent="0.35">
      <c r="B303" s="8">
        <f>ROWS($B$4:B303)</f>
        <v>300</v>
      </c>
      <c r="C303" s="9">
        <f ca="1">IF(EingegebeneWerte,IF(Tilgung[[#This Row],[Nr.]]&lt;=DauerDerHypothek,IF(ROW()-ROW(Tilgung[[#Headers],[Zahlung
Datum]])=1,DarlehenStart,IF(I302&gt;0,EDATE(C302,1),"")),""),"")</f>
        <v>53517</v>
      </c>
      <c r="D303" s="7">
        <f ca="1">IF(ROW()-ROW(Tilgung[[#Headers],[Anfangs-
saldo]])=1,DarlehensBetrag,IF(Tilgung[[#This Row],[Zahlung
Datum]]="",0,INDEX(Tilgung[], ROW()-4,8)))</f>
        <v>57726.231229309407</v>
      </c>
      <c r="E303" s="7">
        <f ca="1">IF(EingegebeneWerte,IF(ROW()-ROW(Tilgung[[#Headers],[Zins]])=1,-IPMT(ZinsSatz/12,1,DauerDerHypothek
-ROWS($C$4:C303)+1,Tilgung[[#This Row],[Anfangs-
saldo]]),IFERROR(-IPMT(ZinsSatz/12,1,Tilgung[[#This Row],[Anz.
verbleibend]],D304),0)),0)</f>
        <v>237.05464144475241</v>
      </c>
      <c r="F303" s="7">
        <f ca="1">IFERROR(IF(AND(EingegebeneWerte,Tilgung[[#This Row],[Zahlung
Datum]]
&lt;&gt;""),-PPMT(ZinsSatz/12,1,DauerDerHypothek-ROWS($C$4:C303)+1,Tilgung[[#This Row],[Anfangs-
saldo]]),""),0)</f>
        <v>833.11728256882282</v>
      </c>
      <c r="G303" s="7">
        <f ca="1">IF(Tilgung[[#This Row],[Zahlung
Datum]]="",0,GrundsteuerBetrag)</f>
        <v>375</v>
      </c>
      <c r="H303" s="7">
        <f ca="1">IF(Tilgung[[#This Row],[Zahlung
Datum]]="",0,Tilgung[[#This Row],[Zins]]+Tilgung[[#This Row],[Kapital]]+Tilgung[[#This Row],[Grundbesitz
Steuer]])</f>
        <v>1445.1719240135753</v>
      </c>
      <c r="I303" s="7">
        <f ca="1">IF(Tilgung[[#This Row],[Zahlung
Datum]]="",0,Tilgung[[#This Row],[Anfangs-
saldo]]-Tilgung[[#This Row],[Kapital]])</f>
        <v>56893.113946740581</v>
      </c>
      <c r="J303" s="8">
        <f ca="1">IF(Tilgung[[#This Row],[End-
saldo]]&gt;0,LetzteZeile-ROW(),0)</f>
        <v>60</v>
      </c>
    </row>
    <row r="304" spans="2:10" ht="15" customHeight="1" x14ac:dyDescent="0.35">
      <c r="B304" s="8">
        <f>ROWS($B$4:B304)</f>
        <v>301</v>
      </c>
      <c r="C304" s="9">
        <f ca="1">IF(EingegebeneWerte,IF(Tilgung[[#This Row],[Nr.]]&lt;=DauerDerHypothek,IF(ROW()-ROW(Tilgung[[#Headers],[Zahlung
Datum]])=1,DarlehenStart,IF(I303&gt;0,EDATE(C303,1),"")),""),"")</f>
        <v>53548</v>
      </c>
      <c r="D304" s="7">
        <f ca="1">IF(ROW()-ROW(Tilgung[[#Headers],[Anfangs-
saldo]])=1,DarlehensBetrag,IF(Tilgung[[#This Row],[Zahlung
Datum]]="",0,INDEX(Tilgung[], ROW()-4,8)))</f>
        <v>56893.113946740581</v>
      </c>
      <c r="E304" s="7">
        <f ca="1">IF(EingegebeneWerte,IF(ROW()-ROW(Tilgung[[#Headers],[Zins]])=1,-IPMT(ZinsSatz/12,1,DauerDerHypothek
-ROWS($C$4:C304)+1,Tilgung[[#This Row],[Anfangs-
saldo]]),IFERROR(-IPMT(ZinsSatz/12,1,Tilgung[[#This Row],[Anz.
verbleibend]],D305),0)),0)</f>
        <v>233.56885559233771</v>
      </c>
      <c r="F304" s="7">
        <f ca="1">IFERROR(IF(AND(EingegebeneWerte,Tilgung[[#This Row],[Zahlung
Datum]]
&lt;&gt;""),-PPMT(ZinsSatz/12,1,DauerDerHypothek-ROWS($C$4:C304)+1,Tilgung[[#This Row],[Anfangs-
saldo]]),""),0)</f>
        <v>836.5886045795263</v>
      </c>
      <c r="G304" s="7">
        <f ca="1">IF(Tilgung[[#This Row],[Zahlung
Datum]]="",0,GrundsteuerBetrag)</f>
        <v>375</v>
      </c>
      <c r="H304" s="7">
        <f ca="1">IF(Tilgung[[#This Row],[Zahlung
Datum]]="",0,Tilgung[[#This Row],[Zins]]+Tilgung[[#This Row],[Kapital]]+Tilgung[[#This Row],[Grundbesitz
Steuer]])</f>
        <v>1445.1574601718639</v>
      </c>
      <c r="I304" s="7">
        <f ca="1">IF(Tilgung[[#This Row],[Zahlung
Datum]]="",0,Tilgung[[#This Row],[Anfangs-
saldo]]-Tilgung[[#This Row],[Kapital]])</f>
        <v>56056.525342161054</v>
      </c>
      <c r="J304" s="8">
        <f ca="1">IF(Tilgung[[#This Row],[End-
saldo]]&gt;0,LetzteZeile-ROW(),0)</f>
        <v>59</v>
      </c>
    </row>
    <row r="305" spans="2:10" ht="15" customHeight="1" x14ac:dyDescent="0.35">
      <c r="B305" s="8">
        <f>ROWS($B$4:B305)</f>
        <v>302</v>
      </c>
      <c r="C305" s="9">
        <f ca="1">IF(EingegebeneWerte,IF(Tilgung[[#This Row],[Nr.]]&lt;=DauerDerHypothek,IF(ROW()-ROW(Tilgung[[#Headers],[Zahlung
Datum]])=1,DarlehenStart,IF(I304&gt;0,EDATE(C304,1),"")),""),"")</f>
        <v>53579</v>
      </c>
      <c r="D305" s="7">
        <f ca="1">IF(ROW()-ROW(Tilgung[[#Headers],[Anfangs-
saldo]])=1,DarlehensBetrag,IF(Tilgung[[#This Row],[Zahlung
Datum]]="",0,INDEX(Tilgung[], ROW()-4,8)))</f>
        <v>56056.525342161054</v>
      </c>
      <c r="E305" s="7">
        <f ca="1">IF(EingegebeneWerte,IF(ROW()-ROW(Tilgung[[#Headers],[Zins]])=1,-IPMT(ZinsSatz/12,1,DauerDerHypothek
-ROWS($C$4:C305)+1,Tilgung[[#This Row],[Anfangs-
saldo]]),IFERROR(-IPMT(ZinsSatz/12,1,Tilgung[[#This Row],[Anz.
verbleibend]],D306),0)),0)</f>
        <v>230.06854563220463</v>
      </c>
      <c r="F305" s="7">
        <f ca="1">IFERROR(IF(AND(EingegebeneWerte,Tilgung[[#This Row],[Zahlung
Datum]]
&lt;&gt;""),-PPMT(ZinsSatz/12,1,DauerDerHypothek-ROWS($C$4:C305)+1,Tilgung[[#This Row],[Anfangs-
saldo]]),""),0)</f>
        <v>840.07439043194097</v>
      </c>
      <c r="G305" s="7">
        <f ca="1">IF(Tilgung[[#This Row],[Zahlung
Datum]]="",0,GrundsteuerBetrag)</f>
        <v>375</v>
      </c>
      <c r="H305" s="7">
        <f ca="1">IF(Tilgung[[#This Row],[Zahlung
Datum]]="",0,Tilgung[[#This Row],[Zins]]+Tilgung[[#This Row],[Kapital]]+Tilgung[[#This Row],[Grundbesitz
Steuer]])</f>
        <v>1445.1429360641455</v>
      </c>
      <c r="I305" s="7">
        <f ca="1">IF(Tilgung[[#This Row],[Zahlung
Datum]]="",0,Tilgung[[#This Row],[Anfangs-
saldo]]-Tilgung[[#This Row],[Kapital]])</f>
        <v>55216.450951729115</v>
      </c>
      <c r="J305" s="8">
        <f ca="1">IF(Tilgung[[#This Row],[End-
saldo]]&gt;0,LetzteZeile-ROW(),0)</f>
        <v>58</v>
      </c>
    </row>
    <row r="306" spans="2:10" ht="15" customHeight="1" x14ac:dyDescent="0.35">
      <c r="B306" s="8">
        <f>ROWS($B$4:B306)</f>
        <v>303</v>
      </c>
      <c r="C306" s="9">
        <f ca="1">IF(EingegebeneWerte,IF(Tilgung[[#This Row],[Nr.]]&lt;=DauerDerHypothek,IF(ROW()-ROW(Tilgung[[#Headers],[Zahlung
Datum]])=1,DarlehenStart,IF(I305&gt;0,EDATE(C305,1),"")),""),"")</f>
        <v>53609</v>
      </c>
      <c r="D306" s="7">
        <f ca="1">IF(ROW()-ROW(Tilgung[[#Headers],[Anfangs-
saldo]])=1,DarlehensBetrag,IF(Tilgung[[#This Row],[Zahlung
Datum]]="",0,INDEX(Tilgung[], ROW()-4,8)))</f>
        <v>55216.450951729115</v>
      </c>
      <c r="E306" s="7">
        <f ca="1">IF(EingegebeneWerte,IF(ROW()-ROW(Tilgung[[#Headers],[Zins]])=1,-IPMT(ZinsSatz/12,1,DauerDerHypothek
-ROWS($C$4:C306)+1,Tilgung[[#This Row],[Anfangs-
saldo]]),IFERROR(-IPMT(ZinsSatz/12,1,Tilgung[[#This Row],[Anz.
verbleibend]],D307),0)),0)</f>
        <v>226.55365104723765</v>
      </c>
      <c r="F306" s="7">
        <f ca="1">IFERROR(IF(AND(EingegebeneWerte,Tilgung[[#This Row],[Zahlung
Datum]]
&lt;&gt;""),-PPMT(ZinsSatz/12,1,DauerDerHypothek-ROWS($C$4:C306)+1,Tilgung[[#This Row],[Anfangs-
saldo]]),""),0)</f>
        <v>843.57470039207385</v>
      </c>
      <c r="G306" s="7">
        <f ca="1">IF(Tilgung[[#This Row],[Zahlung
Datum]]="",0,GrundsteuerBetrag)</f>
        <v>375</v>
      </c>
      <c r="H306" s="7">
        <f ca="1">IF(Tilgung[[#This Row],[Zahlung
Datum]]="",0,Tilgung[[#This Row],[Zins]]+Tilgung[[#This Row],[Kapital]]+Tilgung[[#This Row],[Grundbesitz
Steuer]])</f>
        <v>1445.1283514393115</v>
      </c>
      <c r="I306" s="7">
        <f ca="1">IF(Tilgung[[#This Row],[Zahlung
Datum]]="",0,Tilgung[[#This Row],[Anfangs-
saldo]]-Tilgung[[#This Row],[Kapital]])</f>
        <v>54372.876251337038</v>
      </c>
      <c r="J306" s="8">
        <f ca="1">IF(Tilgung[[#This Row],[End-
saldo]]&gt;0,LetzteZeile-ROW(),0)</f>
        <v>57</v>
      </c>
    </row>
    <row r="307" spans="2:10" ht="15" customHeight="1" x14ac:dyDescent="0.35">
      <c r="B307" s="8">
        <f>ROWS($B$4:B307)</f>
        <v>304</v>
      </c>
      <c r="C307" s="9">
        <f ca="1">IF(EingegebeneWerte,IF(Tilgung[[#This Row],[Nr.]]&lt;=DauerDerHypothek,IF(ROW()-ROW(Tilgung[[#Headers],[Zahlung
Datum]])=1,DarlehenStart,IF(I306&gt;0,EDATE(C306,1),"")),""),"")</f>
        <v>53640</v>
      </c>
      <c r="D307" s="7">
        <f ca="1">IF(ROW()-ROW(Tilgung[[#Headers],[Anfangs-
saldo]])=1,DarlehensBetrag,IF(Tilgung[[#This Row],[Zahlung
Datum]]="",0,INDEX(Tilgung[], ROW()-4,8)))</f>
        <v>54372.876251337038</v>
      </c>
      <c r="E307" s="7">
        <f ca="1">IF(EingegebeneWerte,IF(ROW()-ROW(Tilgung[[#Headers],[Zins]])=1,-IPMT(ZinsSatz/12,1,DauerDerHypothek
-ROWS($C$4:C307)+1,Tilgung[[#This Row],[Anfangs-
saldo]]),IFERROR(-IPMT(ZinsSatz/12,1,Tilgung[[#This Row],[Anz.
verbleibend]],D308),0)),0)</f>
        <v>223.02411106816666</v>
      </c>
      <c r="F307" s="7">
        <f ca="1">IFERROR(IF(AND(EingegebeneWerte,Tilgung[[#This Row],[Zahlung
Datum]]
&lt;&gt;""),-PPMT(ZinsSatz/12,1,DauerDerHypothek-ROWS($C$4:C307)+1,Tilgung[[#This Row],[Anfangs-
saldo]]),""),0)</f>
        <v>847.08959497704097</v>
      </c>
      <c r="G307" s="7">
        <f ca="1">IF(Tilgung[[#This Row],[Zahlung
Datum]]="",0,GrundsteuerBetrag)</f>
        <v>375</v>
      </c>
      <c r="H307" s="7">
        <f ca="1">IF(Tilgung[[#This Row],[Zahlung
Datum]]="",0,Tilgung[[#This Row],[Zins]]+Tilgung[[#This Row],[Kapital]]+Tilgung[[#This Row],[Grundbesitz
Steuer]])</f>
        <v>1445.1137060452077</v>
      </c>
      <c r="I307" s="7">
        <f ca="1">IF(Tilgung[[#This Row],[Zahlung
Datum]]="",0,Tilgung[[#This Row],[Anfangs-
saldo]]-Tilgung[[#This Row],[Kapital]])</f>
        <v>53525.786656359996</v>
      </c>
      <c r="J307" s="8">
        <f ca="1">IF(Tilgung[[#This Row],[End-
saldo]]&gt;0,LetzteZeile-ROW(),0)</f>
        <v>56</v>
      </c>
    </row>
    <row r="308" spans="2:10" ht="15" customHeight="1" x14ac:dyDescent="0.35">
      <c r="B308" s="8">
        <f>ROWS($B$4:B308)</f>
        <v>305</v>
      </c>
      <c r="C308" s="9">
        <f ca="1">IF(EingegebeneWerte,IF(Tilgung[[#This Row],[Nr.]]&lt;=DauerDerHypothek,IF(ROW()-ROW(Tilgung[[#Headers],[Zahlung
Datum]])=1,DarlehenStart,IF(I307&gt;0,EDATE(C307,1),"")),""),"")</f>
        <v>53670</v>
      </c>
      <c r="D308" s="7">
        <f ca="1">IF(ROW()-ROW(Tilgung[[#Headers],[Anfangs-
saldo]])=1,DarlehensBetrag,IF(Tilgung[[#This Row],[Zahlung
Datum]]="",0,INDEX(Tilgung[], ROW()-4,8)))</f>
        <v>53525.786656359996</v>
      </c>
      <c r="E308" s="7">
        <f ca="1">IF(EingegebeneWerte,IF(ROW()-ROW(Tilgung[[#Headers],[Zins]])=1,-IPMT(ZinsSatz/12,1,DauerDerHypothek
-ROWS($C$4:C308)+1,Tilgung[[#This Row],[Anfangs-
saldo]]),IFERROR(-IPMT(ZinsSatz/12,1,Tilgung[[#This Row],[Anz.
verbleibend]],D309),0)),0)</f>
        <v>219.47986467251619</v>
      </c>
      <c r="F308" s="7">
        <f ca="1">IFERROR(IF(AND(EingegebeneWerte,Tilgung[[#This Row],[Zahlung
Datum]]
&lt;&gt;""),-PPMT(ZinsSatz/12,1,DauerDerHypothek-ROWS($C$4:C308)+1,Tilgung[[#This Row],[Anfangs-
saldo]]),""),0)</f>
        <v>850.61913495611191</v>
      </c>
      <c r="G308" s="7">
        <f ca="1">IF(Tilgung[[#This Row],[Zahlung
Datum]]="",0,GrundsteuerBetrag)</f>
        <v>375</v>
      </c>
      <c r="H308" s="7">
        <f ca="1">IF(Tilgung[[#This Row],[Zahlung
Datum]]="",0,Tilgung[[#This Row],[Zins]]+Tilgung[[#This Row],[Kapital]]+Tilgung[[#This Row],[Grundbesitz
Steuer]])</f>
        <v>1445.098999628628</v>
      </c>
      <c r="I308" s="7">
        <f ca="1">IF(Tilgung[[#This Row],[Zahlung
Datum]]="",0,Tilgung[[#This Row],[Anfangs-
saldo]]-Tilgung[[#This Row],[Kapital]])</f>
        <v>52675.167521403884</v>
      </c>
      <c r="J308" s="8">
        <f ca="1">IF(Tilgung[[#This Row],[End-
saldo]]&gt;0,LetzteZeile-ROW(),0)</f>
        <v>55</v>
      </c>
    </row>
    <row r="309" spans="2:10" ht="15" customHeight="1" x14ac:dyDescent="0.35">
      <c r="B309" s="8">
        <f>ROWS($B$4:B309)</f>
        <v>306</v>
      </c>
      <c r="C309" s="9">
        <f ca="1">IF(EingegebeneWerte,IF(Tilgung[[#This Row],[Nr.]]&lt;=DauerDerHypothek,IF(ROW()-ROW(Tilgung[[#Headers],[Zahlung
Datum]])=1,DarlehenStart,IF(I308&gt;0,EDATE(C308,1),"")),""),"")</f>
        <v>53701</v>
      </c>
      <c r="D309" s="7">
        <f ca="1">IF(ROW()-ROW(Tilgung[[#Headers],[Anfangs-
saldo]])=1,DarlehensBetrag,IF(Tilgung[[#This Row],[Zahlung
Datum]]="",0,INDEX(Tilgung[], ROW()-4,8)))</f>
        <v>52675.167521403884</v>
      </c>
      <c r="E309" s="7">
        <f ca="1">IF(EingegebeneWerte,IF(ROW()-ROW(Tilgung[[#Headers],[Zins]])=1,-IPMT(ZinsSatz/12,1,DauerDerHypothek
-ROWS($C$4:C309)+1,Tilgung[[#This Row],[Anfangs-
saldo]]),IFERROR(-IPMT(ZinsSatz/12,1,Tilgung[[#This Row],[Anz.
verbleibend]],D310),0)),0)</f>
        <v>215.9208505835505</v>
      </c>
      <c r="F309" s="7">
        <f ca="1">IFERROR(IF(AND(EingegebeneWerte,Tilgung[[#This Row],[Zahlung
Datum]]
&lt;&gt;""),-PPMT(ZinsSatz/12,1,DauerDerHypothek-ROWS($C$4:C309)+1,Tilgung[[#This Row],[Anfangs-
saldo]]),""),0)</f>
        <v>854.16338135176238</v>
      </c>
      <c r="G309" s="7">
        <f ca="1">IF(Tilgung[[#This Row],[Zahlung
Datum]]="",0,GrundsteuerBetrag)</f>
        <v>375</v>
      </c>
      <c r="H309" s="7">
        <f ca="1">IF(Tilgung[[#This Row],[Zahlung
Datum]]="",0,Tilgung[[#This Row],[Zins]]+Tilgung[[#This Row],[Kapital]]+Tilgung[[#This Row],[Grundbesitz
Steuer]])</f>
        <v>1445.0842319353128</v>
      </c>
      <c r="I309" s="7">
        <f ca="1">IF(Tilgung[[#This Row],[Zahlung
Datum]]="",0,Tilgung[[#This Row],[Anfangs-
saldo]]-Tilgung[[#This Row],[Kapital]])</f>
        <v>51821.004140052122</v>
      </c>
      <c r="J309" s="8">
        <f ca="1">IF(Tilgung[[#This Row],[End-
saldo]]&gt;0,LetzteZeile-ROW(),0)</f>
        <v>54</v>
      </c>
    </row>
    <row r="310" spans="2:10" ht="15" customHeight="1" x14ac:dyDescent="0.35">
      <c r="B310" s="8">
        <f>ROWS($B$4:B310)</f>
        <v>307</v>
      </c>
      <c r="C310" s="9">
        <f ca="1">IF(EingegebeneWerte,IF(Tilgung[[#This Row],[Nr.]]&lt;=DauerDerHypothek,IF(ROW()-ROW(Tilgung[[#Headers],[Zahlung
Datum]])=1,DarlehenStart,IF(I309&gt;0,EDATE(C309,1),"")),""),"")</f>
        <v>53732</v>
      </c>
      <c r="D310" s="7">
        <f ca="1">IF(ROW()-ROW(Tilgung[[#Headers],[Anfangs-
saldo]])=1,DarlehensBetrag,IF(Tilgung[[#This Row],[Zahlung
Datum]]="",0,INDEX(Tilgung[], ROW()-4,8)))</f>
        <v>51821.004140052122</v>
      </c>
      <c r="E310" s="7">
        <f ca="1">IF(EingegebeneWerte,IF(ROW()-ROW(Tilgung[[#Headers],[Zins]])=1,-IPMT(ZinsSatz/12,1,DauerDerHypothek
-ROWS($C$4:C310)+1,Tilgung[[#This Row],[Anfangs-
saldo]]),IFERROR(-IPMT(ZinsSatz/12,1,Tilgung[[#This Row],[Anz.
verbleibend]],D311),0)),0)</f>
        <v>212.34700726921412</v>
      </c>
      <c r="F310" s="7">
        <f ca="1">IFERROR(IF(AND(EingegebeneWerte,Tilgung[[#This Row],[Zahlung
Datum]]
&lt;&gt;""),-PPMT(ZinsSatz/12,1,DauerDerHypothek-ROWS($C$4:C310)+1,Tilgung[[#This Row],[Anfangs-
saldo]]),""),0)</f>
        <v>857.72239544072806</v>
      </c>
      <c r="G310" s="7">
        <f ca="1">IF(Tilgung[[#This Row],[Zahlung
Datum]]="",0,GrundsteuerBetrag)</f>
        <v>375</v>
      </c>
      <c r="H310" s="7">
        <f ca="1">IF(Tilgung[[#This Row],[Zahlung
Datum]]="",0,Tilgung[[#This Row],[Zins]]+Tilgung[[#This Row],[Kapital]]+Tilgung[[#This Row],[Grundbesitz
Steuer]])</f>
        <v>1445.0694027099421</v>
      </c>
      <c r="I310" s="7">
        <f ca="1">IF(Tilgung[[#This Row],[Zahlung
Datum]]="",0,Tilgung[[#This Row],[Anfangs-
saldo]]-Tilgung[[#This Row],[Kapital]])</f>
        <v>50963.281744611391</v>
      </c>
      <c r="J310" s="8">
        <f ca="1">IF(Tilgung[[#This Row],[End-
saldo]]&gt;0,LetzteZeile-ROW(),0)</f>
        <v>53</v>
      </c>
    </row>
    <row r="311" spans="2:10" ht="15" customHeight="1" x14ac:dyDescent="0.35">
      <c r="B311" s="8">
        <f>ROWS($B$4:B311)</f>
        <v>308</v>
      </c>
      <c r="C311" s="9">
        <f ca="1">IF(EingegebeneWerte,IF(Tilgung[[#This Row],[Nr.]]&lt;=DauerDerHypothek,IF(ROW()-ROW(Tilgung[[#Headers],[Zahlung
Datum]])=1,DarlehenStart,IF(I310&gt;0,EDATE(C310,1),"")),""),"")</f>
        <v>53760</v>
      </c>
      <c r="D311" s="7">
        <f ca="1">IF(ROW()-ROW(Tilgung[[#Headers],[Anfangs-
saldo]])=1,DarlehensBetrag,IF(Tilgung[[#This Row],[Zahlung
Datum]]="",0,INDEX(Tilgung[], ROW()-4,8)))</f>
        <v>50963.281744611391</v>
      </c>
      <c r="E311" s="7">
        <f ca="1">IF(EingegebeneWerte,IF(ROW()-ROW(Tilgung[[#Headers],[Zins]])=1,-IPMT(ZinsSatz/12,1,DauerDerHypothek
-ROWS($C$4:C311)+1,Tilgung[[#This Row],[Anfangs-
saldo]]),IFERROR(-IPMT(ZinsSatz/12,1,Tilgung[[#This Row],[Anz.
verbleibend]],D312),0)),0)</f>
        <v>208.75827294106801</v>
      </c>
      <c r="F311" s="7">
        <f ca="1">IFERROR(IF(AND(EingegebeneWerte,Tilgung[[#This Row],[Zahlung
Datum]]
&lt;&gt;""),-PPMT(ZinsSatz/12,1,DauerDerHypothek-ROWS($C$4:C311)+1,Tilgung[[#This Row],[Anfangs-
saldo]]),""),0)</f>
        <v>861.29623875506434</v>
      </c>
      <c r="G311" s="7">
        <f ca="1">IF(Tilgung[[#This Row],[Zahlung
Datum]]="",0,GrundsteuerBetrag)</f>
        <v>375</v>
      </c>
      <c r="H311" s="7">
        <f ca="1">IF(Tilgung[[#This Row],[Zahlung
Datum]]="",0,Tilgung[[#This Row],[Zins]]+Tilgung[[#This Row],[Kapital]]+Tilgung[[#This Row],[Grundbesitz
Steuer]])</f>
        <v>1445.0545116961323</v>
      </c>
      <c r="I311" s="7">
        <f ca="1">IF(Tilgung[[#This Row],[Zahlung
Datum]]="",0,Tilgung[[#This Row],[Anfangs-
saldo]]-Tilgung[[#This Row],[Kapital]])</f>
        <v>50101.985505856326</v>
      </c>
      <c r="J311" s="8">
        <f ca="1">IF(Tilgung[[#This Row],[End-
saldo]]&gt;0,LetzteZeile-ROW(),0)</f>
        <v>52</v>
      </c>
    </row>
    <row r="312" spans="2:10" ht="15" customHeight="1" x14ac:dyDescent="0.35">
      <c r="B312" s="8">
        <f>ROWS($B$4:B312)</f>
        <v>309</v>
      </c>
      <c r="C312" s="9">
        <f ca="1">IF(EingegebeneWerte,IF(Tilgung[[#This Row],[Nr.]]&lt;=DauerDerHypothek,IF(ROW()-ROW(Tilgung[[#Headers],[Zahlung
Datum]])=1,DarlehenStart,IF(I311&gt;0,EDATE(C311,1),"")),""),"")</f>
        <v>53791</v>
      </c>
      <c r="D312" s="7">
        <f ca="1">IF(ROW()-ROW(Tilgung[[#Headers],[Anfangs-
saldo]])=1,DarlehensBetrag,IF(Tilgung[[#This Row],[Zahlung
Datum]]="",0,INDEX(Tilgung[], ROW()-4,8)))</f>
        <v>50101.985505856326</v>
      </c>
      <c r="E312" s="7">
        <f ca="1">IF(EingegebeneWerte,IF(ROW()-ROW(Tilgung[[#Headers],[Zins]])=1,-IPMT(ZinsSatz/12,1,DauerDerHypothek
-ROWS($C$4:C312)+1,Tilgung[[#This Row],[Anfangs-
saldo]]),IFERROR(-IPMT(ZinsSatz/12,1,Tilgung[[#This Row],[Anz.
verbleibend]],D313),0)),0)</f>
        <v>205.15458555322132</v>
      </c>
      <c r="F312" s="7">
        <f ca="1">IFERROR(IF(AND(EingegebeneWerte,Tilgung[[#This Row],[Zahlung
Datum]]
&lt;&gt;""),-PPMT(ZinsSatz/12,1,DauerDerHypothek-ROWS($C$4:C312)+1,Tilgung[[#This Row],[Anfangs-
saldo]]),""),0)</f>
        <v>864.88497308321053</v>
      </c>
      <c r="G312" s="7">
        <f ca="1">IF(Tilgung[[#This Row],[Zahlung
Datum]]="",0,GrundsteuerBetrag)</f>
        <v>375</v>
      </c>
      <c r="H312" s="7">
        <f ca="1">IF(Tilgung[[#This Row],[Zahlung
Datum]]="",0,Tilgung[[#This Row],[Zins]]+Tilgung[[#This Row],[Kapital]]+Tilgung[[#This Row],[Grundbesitz
Steuer]])</f>
        <v>1445.0395586364318</v>
      </c>
      <c r="I312" s="7">
        <f ca="1">IF(Tilgung[[#This Row],[Zahlung
Datum]]="",0,Tilgung[[#This Row],[Anfangs-
saldo]]-Tilgung[[#This Row],[Kapital]])</f>
        <v>49237.100532773118</v>
      </c>
      <c r="J312" s="8">
        <f ca="1">IF(Tilgung[[#This Row],[End-
saldo]]&gt;0,LetzteZeile-ROW(),0)</f>
        <v>51</v>
      </c>
    </row>
    <row r="313" spans="2:10" ht="15" customHeight="1" x14ac:dyDescent="0.35">
      <c r="B313" s="8">
        <f>ROWS($B$4:B313)</f>
        <v>310</v>
      </c>
      <c r="C313" s="9">
        <f ca="1">IF(EingegebeneWerte,IF(Tilgung[[#This Row],[Nr.]]&lt;=DauerDerHypothek,IF(ROW()-ROW(Tilgung[[#Headers],[Zahlung
Datum]])=1,DarlehenStart,IF(I312&gt;0,EDATE(C312,1),"")),""),"")</f>
        <v>53821</v>
      </c>
      <c r="D313" s="7">
        <f ca="1">IF(ROW()-ROW(Tilgung[[#Headers],[Anfangs-
saldo]])=1,DarlehensBetrag,IF(Tilgung[[#This Row],[Zahlung
Datum]]="",0,INDEX(Tilgung[], ROW()-4,8)))</f>
        <v>49237.100532773118</v>
      </c>
      <c r="E313" s="7">
        <f ca="1">IF(EingegebeneWerte,IF(ROW()-ROW(Tilgung[[#Headers],[Zins]])=1,-IPMT(ZinsSatz/12,1,DauerDerHypothek
-ROWS($C$4:C313)+1,Tilgung[[#This Row],[Anfangs-
saldo]]),IFERROR(-IPMT(ZinsSatz/12,1,Tilgung[[#This Row],[Anz.
verbleibend]],D314),0)),0)</f>
        <v>201.53588280125859</v>
      </c>
      <c r="F313" s="7">
        <f ca="1">IFERROR(IF(AND(EingegebeneWerte,Tilgung[[#This Row],[Zahlung
Datum]]
&lt;&gt;""),-PPMT(ZinsSatz/12,1,DauerDerHypothek-ROWS($C$4:C313)+1,Tilgung[[#This Row],[Anfangs-
saldo]]),""),0)</f>
        <v>868.48866047105741</v>
      </c>
      <c r="G313" s="7">
        <f ca="1">IF(Tilgung[[#This Row],[Zahlung
Datum]]="",0,GrundsteuerBetrag)</f>
        <v>375</v>
      </c>
      <c r="H313" s="7">
        <f ca="1">IF(Tilgung[[#This Row],[Zahlung
Datum]]="",0,Tilgung[[#This Row],[Zins]]+Tilgung[[#This Row],[Kapital]]+Tilgung[[#This Row],[Grundbesitz
Steuer]])</f>
        <v>1445.0245432723159</v>
      </c>
      <c r="I313" s="7">
        <f ca="1">IF(Tilgung[[#This Row],[Zahlung
Datum]]="",0,Tilgung[[#This Row],[Anfangs-
saldo]]-Tilgung[[#This Row],[Kapital]])</f>
        <v>48368.611872302063</v>
      </c>
      <c r="J313" s="8">
        <f ca="1">IF(Tilgung[[#This Row],[End-
saldo]]&gt;0,LetzteZeile-ROW(),0)</f>
        <v>50</v>
      </c>
    </row>
    <row r="314" spans="2:10" ht="15" customHeight="1" x14ac:dyDescent="0.35">
      <c r="B314" s="8">
        <f>ROWS($B$4:B314)</f>
        <v>311</v>
      </c>
      <c r="C314" s="9">
        <f ca="1">IF(EingegebeneWerte,IF(Tilgung[[#This Row],[Nr.]]&lt;=DauerDerHypothek,IF(ROW()-ROW(Tilgung[[#Headers],[Zahlung
Datum]])=1,DarlehenStart,IF(I313&gt;0,EDATE(C313,1),"")),""),"")</f>
        <v>53852</v>
      </c>
      <c r="D314" s="7">
        <f ca="1">IF(ROW()-ROW(Tilgung[[#Headers],[Anfangs-
saldo]])=1,DarlehensBetrag,IF(Tilgung[[#This Row],[Zahlung
Datum]]="",0,INDEX(Tilgung[], ROW()-4,8)))</f>
        <v>48368.611872302063</v>
      </c>
      <c r="E314" s="7">
        <f ca="1">IF(EingegebeneWerte,IF(ROW()-ROW(Tilgung[[#Headers],[Zins]])=1,-IPMT(ZinsSatz/12,1,DauerDerHypothek
-ROWS($C$4:C314)+1,Tilgung[[#This Row],[Anfangs-
saldo]]),IFERROR(-IPMT(ZinsSatz/12,1,Tilgung[[#This Row],[Anz.
verbleibend]],D315),0)),0)</f>
        <v>197.90210212116267</v>
      </c>
      <c r="F314" s="7">
        <f ca="1">IFERROR(IF(AND(EingegebeneWerte,Tilgung[[#This Row],[Zahlung
Datum]]
&lt;&gt;""),-PPMT(ZinsSatz/12,1,DauerDerHypothek-ROWS($C$4:C314)+1,Tilgung[[#This Row],[Anfangs-
saldo]]),""),0)</f>
        <v>872.10736322302</v>
      </c>
      <c r="G314" s="7">
        <f ca="1">IF(Tilgung[[#This Row],[Zahlung
Datum]]="",0,GrundsteuerBetrag)</f>
        <v>375</v>
      </c>
      <c r="H314" s="7">
        <f ca="1">IF(Tilgung[[#This Row],[Zahlung
Datum]]="",0,Tilgung[[#This Row],[Zins]]+Tilgung[[#This Row],[Kapital]]+Tilgung[[#This Row],[Grundbesitz
Steuer]])</f>
        <v>1445.0094653441827</v>
      </c>
      <c r="I314" s="7">
        <f ca="1">IF(Tilgung[[#This Row],[Zahlung
Datum]]="",0,Tilgung[[#This Row],[Anfangs-
saldo]]-Tilgung[[#This Row],[Kapital]])</f>
        <v>47496.504509079045</v>
      </c>
      <c r="J314" s="8">
        <f ca="1">IF(Tilgung[[#This Row],[End-
saldo]]&gt;0,LetzteZeile-ROW(),0)</f>
        <v>49</v>
      </c>
    </row>
    <row r="315" spans="2:10" ht="15" customHeight="1" x14ac:dyDescent="0.35">
      <c r="B315" s="8">
        <f>ROWS($B$4:B315)</f>
        <v>312</v>
      </c>
      <c r="C315" s="9">
        <f ca="1">IF(EingegebeneWerte,IF(Tilgung[[#This Row],[Nr.]]&lt;=DauerDerHypothek,IF(ROW()-ROW(Tilgung[[#Headers],[Zahlung
Datum]])=1,DarlehenStart,IF(I314&gt;0,EDATE(C314,1),"")),""),"")</f>
        <v>53882</v>
      </c>
      <c r="D315" s="7">
        <f ca="1">IF(ROW()-ROW(Tilgung[[#Headers],[Anfangs-
saldo]])=1,DarlehensBetrag,IF(Tilgung[[#This Row],[Zahlung
Datum]]="",0,INDEX(Tilgung[], ROW()-4,8)))</f>
        <v>47496.504509079045</v>
      </c>
      <c r="E315" s="7">
        <f ca="1">IF(EingegebeneWerte,IF(ROW()-ROW(Tilgung[[#Headers],[Zins]])=1,-IPMT(ZinsSatz/12,1,DauerDerHypothek
-ROWS($C$4:C315)+1,Tilgung[[#This Row],[Anfangs-
saldo]]),IFERROR(-IPMT(ZinsSatz/12,1,Tilgung[[#This Row],[Anz.
verbleibend]],D316),0)),0)</f>
        <v>194.25318068823304</v>
      </c>
      <c r="F315" s="7">
        <f ca="1">IFERROR(IF(AND(EingegebeneWerte,Tilgung[[#This Row],[Zahlung
Datum]]
&lt;&gt;""),-PPMT(ZinsSatz/12,1,DauerDerHypothek-ROWS($C$4:C315)+1,Tilgung[[#This Row],[Anfangs-
saldo]]),""),0)</f>
        <v>875.74114390311615</v>
      </c>
      <c r="G315" s="7">
        <f ca="1">IF(Tilgung[[#This Row],[Zahlung
Datum]]="",0,GrundsteuerBetrag)</f>
        <v>375</v>
      </c>
      <c r="H315" s="7">
        <f ca="1">IF(Tilgung[[#This Row],[Zahlung
Datum]]="",0,Tilgung[[#This Row],[Zins]]+Tilgung[[#This Row],[Kapital]]+Tilgung[[#This Row],[Grundbesitz
Steuer]])</f>
        <v>1444.9943245913491</v>
      </c>
      <c r="I315" s="7">
        <f ca="1">IF(Tilgung[[#This Row],[Zahlung
Datum]]="",0,Tilgung[[#This Row],[Anfangs-
saldo]]-Tilgung[[#This Row],[Kapital]])</f>
        <v>46620.763365175932</v>
      </c>
      <c r="J315" s="8">
        <f ca="1">IF(Tilgung[[#This Row],[End-
saldo]]&gt;0,LetzteZeile-ROW(),0)</f>
        <v>48</v>
      </c>
    </row>
    <row r="316" spans="2:10" ht="15" customHeight="1" x14ac:dyDescent="0.35">
      <c r="B316" s="8">
        <f>ROWS($B$4:B316)</f>
        <v>313</v>
      </c>
      <c r="C316" s="9">
        <f ca="1">IF(EingegebeneWerte,IF(Tilgung[[#This Row],[Nr.]]&lt;=DauerDerHypothek,IF(ROW()-ROW(Tilgung[[#Headers],[Zahlung
Datum]])=1,DarlehenStart,IF(I315&gt;0,EDATE(C315,1),"")),""),"")</f>
        <v>53913</v>
      </c>
      <c r="D316" s="7">
        <f ca="1">IF(ROW()-ROW(Tilgung[[#Headers],[Anfangs-
saldo]])=1,DarlehensBetrag,IF(Tilgung[[#This Row],[Zahlung
Datum]]="",0,INDEX(Tilgung[], ROW()-4,8)))</f>
        <v>46620.763365175932</v>
      </c>
      <c r="E316" s="7">
        <f ca="1">IF(EingegebeneWerte,IF(ROW()-ROW(Tilgung[[#Headers],[Zins]])=1,-IPMT(ZinsSatz/12,1,DauerDerHypothek
-ROWS($C$4:C316)+1,Tilgung[[#This Row],[Anfangs-
saldo]]),IFERROR(-IPMT(ZinsSatz/12,1,Tilgung[[#This Row],[Anz.
verbleibend]],D317),0)),0)</f>
        <v>190.58905541599952</v>
      </c>
      <c r="F316" s="7">
        <f ca="1">IFERROR(IF(AND(EingegebeneWerte,Tilgung[[#This Row],[Zahlung
Datum]]
&lt;&gt;""),-PPMT(ZinsSatz/12,1,DauerDerHypothek-ROWS($C$4:C316)+1,Tilgung[[#This Row],[Anfangs-
saldo]]),""),0)</f>
        <v>879.39006533604572</v>
      </c>
      <c r="G316" s="7">
        <f ca="1">IF(Tilgung[[#This Row],[Zahlung
Datum]]="",0,GrundsteuerBetrag)</f>
        <v>375</v>
      </c>
      <c r="H316" s="7">
        <f ca="1">IF(Tilgung[[#This Row],[Zahlung
Datum]]="",0,Tilgung[[#This Row],[Zins]]+Tilgung[[#This Row],[Kapital]]+Tilgung[[#This Row],[Grundbesitz
Steuer]])</f>
        <v>1444.9791207520452</v>
      </c>
      <c r="I316" s="7">
        <f ca="1">IF(Tilgung[[#This Row],[Zahlung
Datum]]="",0,Tilgung[[#This Row],[Anfangs-
saldo]]-Tilgung[[#This Row],[Kapital]])</f>
        <v>45741.373299839885</v>
      </c>
      <c r="J316" s="8">
        <f ca="1">IF(Tilgung[[#This Row],[End-
saldo]]&gt;0,LetzteZeile-ROW(),0)</f>
        <v>47</v>
      </c>
    </row>
    <row r="317" spans="2:10" ht="15" customHeight="1" x14ac:dyDescent="0.35">
      <c r="B317" s="8">
        <f>ROWS($B$4:B317)</f>
        <v>314</v>
      </c>
      <c r="C317" s="9">
        <f ca="1">IF(EingegebeneWerte,IF(Tilgung[[#This Row],[Nr.]]&lt;=DauerDerHypothek,IF(ROW()-ROW(Tilgung[[#Headers],[Zahlung
Datum]])=1,DarlehenStart,IF(I316&gt;0,EDATE(C316,1),"")),""),"")</f>
        <v>53944</v>
      </c>
      <c r="D317" s="7">
        <f ca="1">IF(ROW()-ROW(Tilgung[[#Headers],[Anfangs-
saldo]])=1,DarlehensBetrag,IF(Tilgung[[#This Row],[Zahlung
Datum]]="",0,INDEX(Tilgung[], ROW()-4,8)))</f>
        <v>45741.373299839885</v>
      </c>
      <c r="E317" s="7">
        <f ca="1">IF(EingegebeneWerte,IF(ROW()-ROW(Tilgung[[#Headers],[Zins]])=1,-IPMT(ZinsSatz/12,1,DauerDerHypothek
-ROWS($C$4:C317)+1,Tilgung[[#This Row],[Anfangs-
saldo]]),IFERROR(-IPMT(ZinsSatz/12,1,Tilgung[[#This Row],[Anz.
verbleibend]],D318),0)),0)</f>
        <v>186.90966295513169</v>
      </c>
      <c r="F317" s="7">
        <f ca="1">IFERROR(IF(AND(EingegebeneWerte,Tilgung[[#This Row],[Zahlung
Datum]]
&lt;&gt;""),-PPMT(ZinsSatz/12,1,DauerDerHypothek-ROWS($C$4:C317)+1,Tilgung[[#This Row],[Anfangs-
saldo]]),""),0)</f>
        <v>883.0541906082791</v>
      </c>
      <c r="G317" s="7">
        <f ca="1">IF(Tilgung[[#This Row],[Zahlung
Datum]]="",0,GrundsteuerBetrag)</f>
        <v>375</v>
      </c>
      <c r="H317" s="7">
        <f ca="1">IF(Tilgung[[#This Row],[Zahlung
Datum]]="",0,Tilgung[[#This Row],[Zins]]+Tilgung[[#This Row],[Kapital]]+Tilgung[[#This Row],[Grundbesitz
Steuer]])</f>
        <v>1444.9638535634108</v>
      </c>
      <c r="I317" s="7">
        <f ca="1">IF(Tilgung[[#This Row],[Zahlung
Datum]]="",0,Tilgung[[#This Row],[Anfangs-
saldo]]-Tilgung[[#This Row],[Kapital]])</f>
        <v>44858.319109231605</v>
      </c>
      <c r="J317" s="8">
        <f ca="1">IF(Tilgung[[#This Row],[End-
saldo]]&gt;0,LetzteZeile-ROW(),0)</f>
        <v>46</v>
      </c>
    </row>
    <row r="318" spans="2:10" ht="15" customHeight="1" x14ac:dyDescent="0.35">
      <c r="B318" s="8">
        <f>ROWS($B$4:B318)</f>
        <v>315</v>
      </c>
      <c r="C318" s="9">
        <f ca="1">IF(EingegebeneWerte,IF(Tilgung[[#This Row],[Nr.]]&lt;=DauerDerHypothek,IF(ROW()-ROW(Tilgung[[#Headers],[Zahlung
Datum]])=1,DarlehenStart,IF(I317&gt;0,EDATE(C317,1),"")),""),"")</f>
        <v>53974</v>
      </c>
      <c r="D318" s="7">
        <f ca="1">IF(ROW()-ROW(Tilgung[[#Headers],[Anfangs-
saldo]])=1,DarlehensBetrag,IF(Tilgung[[#This Row],[Zahlung
Datum]]="",0,INDEX(Tilgung[], ROW()-4,8)))</f>
        <v>44858.319109231605</v>
      </c>
      <c r="E318" s="7">
        <f ca="1">IF(EingegebeneWerte,IF(ROW()-ROW(Tilgung[[#Headers],[Zins]])=1,-IPMT(ZinsSatz/12,1,DauerDerHypothek
-ROWS($C$4:C318)+1,Tilgung[[#This Row],[Anfangs-
saldo]]),IFERROR(-IPMT(ZinsSatz/12,1,Tilgung[[#This Row],[Anz.
verbleibend]],D319),0)),0)</f>
        <v>183.21493969234359</v>
      </c>
      <c r="F318" s="7">
        <f ca="1">IFERROR(IF(AND(EingegebeneWerte,Tilgung[[#This Row],[Zahlung
Datum]]
&lt;&gt;""),-PPMT(ZinsSatz/12,1,DauerDerHypothek-ROWS($C$4:C318)+1,Tilgung[[#This Row],[Anfangs-
saldo]]),""),0)</f>
        <v>886.73358306914702</v>
      </c>
      <c r="G318" s="7">
        <f ca="1">IF(Tilgung[[#This Row],[Zahlung
Datum]]="",0,GrundsteuerBetrag)</f>
        <v>375</v>
      </c>
      <c r="H318" s="7">
        <f ca="1">IF(Tilgung[[#This Row],[Zahlung
Datum]]="",0,Tilgung[[#This Row],[Zins]]+Tilgung[[#This Row],[Kapital]]+Tilgung[[#This Row],[Grundbesitz
Steuer]])</f>
        <v>1444.9485227614905</v>
      </c>
      <c r="I318" s="7">
        <f ca="1">IF(Tilgung[[#This Row],[Zahlung
Datum]]="",0,Tilgung[[#This Row],[Anfangs-
saldo]]-Tilgung[[#This Row],[Kapital]])</f>
        <v>43971.58552616246</v>
      </c>
      <c r="J318" s="8">
        <f ca="1">IF(Tilgung[[#This Row],[End-
saldo]]&gt;0,LetzteZeile-ROW(),0)</f>
        <v>45</v>
      </c>
    </row>
    <row r="319" spans="2:10" ht="15" customHeight="1" x14ac:dyDescent="0.35">
      <c r="B319" s="8">
        <f>ROWS($B$4:B319)</f>
        <v>316</v>
      </c>
      <c r="C319" s="9">
        <f ca="1">IF(EingegebeneWerte,IF(Tilgung[[#This Row],[Nr.]]&lt;=DauerDerHypothek,IF(ROW()-ROW(Tilgung[[#Headers],[Zahlung
Datum]])=1,DarlehenStart,IF(I318&gt;0,EDATE(C318,1),"")),""),"")</f>
        <v>54005</v>
      </c>
      <c r="D319" s="7">
        <f ca="1">IF(ROW()-ROW(Tilgung[[#Headers],[Anfangs-
saldo]])=1,DarlehensBetrag,IF(Tilgung[[#This Row],[Zahlung
Datum]]="",0,INDEX(Tilgung[], ROW()-4,8)))</f>
        <v>43971.58552616246</v>
      </c>
      <c r="E319" s="7">
        <f ca="1">IF(EingegebeneWerte,IF(ROW()-ROW(Tilgung[[#Headers],[Zins]])=1,-IPMT(ZinsSatz/12,1,DauerDerHypothek
-ROWS($C$4:C319)+1,Tilgung[[#This Row],[Anfangs-
saldo]]),IFERROR(-IPMT(ZinsSatz/12,1,Tilgung[[#This Row],[Anz.
verbleibend]],D320),0)),0)</f>
        <v>179.50482174929385</v>
      </c>
      <c r="F319" s="7">
        <f ca="1">IFERROR(IF(AND(EingegebeneWerte,Tilgung[[#This Row],[Zahlung
Datum]]
&lt;&gt;""),-PPMT(ZinsSatz/12,1,DauerDerHypothek-ROWS($C$4:C319)+1,Tilgung[[#This Row],[Anfangs-
saldo]]),""),0)</f>
        <v>890.42830633193523</v>
      </c>
      <c r="G319" s="7">
        <f ca="1">IF(Tilgung[[#This Row],[Zahlung
Datum]]="",0,GrundsteuerBetrag)</f>
        <v>375</v>
      </c>
      <c r="H319" s="7">
        <f ca="1">IF(Tilgung[[#This Row],[Zahlung
Datum]]="",0,Tilgung[[#This Row],[Zins]]+Tilgung[[#This Row],[Kapital]]+Tilgung[[#This Row],[Grundbesitz
Steuer]])</f>
        <v>1444.9331280812291</v>
      </c>
      <c r="I319" s="7">
        <f ca="1">IF(Tilgung[[#This Row],[Zahlung
Datum]]="",0,Tilgung[[#This Row],[Anfangs-
saldo]]-Tilgung[[#This Row],[Kapital]])</f>
        <v>43081.157219830522</v>
      </c>
      <c r="J319" s="8">
        <f ca="1">IF(Tilgung[[#This Row],[End-
saldo]]&gt;0,LetzteZeile-ROW(),0)</f>
        <v>44</v>
      </c>
    </row>
    <row r="320" spans="2:10" ht="15" customHeight="1" x14ac:dyDescent="0.35">
      <c r="B320" s="8">
        <f>ROWS($B$4:B320)</f>
        <v>317</v>
      </c>
      <c r="C320" s="9">
        <f ca="1">IF(EingegebeneWerte,IF(Tilgung[[#This Row],[Nr.]]&lt;=DauerDerHypothek,IF(ROW()-ROW(Tilgung[[#Headers],[Zahlung
Datum]])=1,DarlehenStart,IF(I319&gt;0,EDATE(C319,1),"")),""),"")</f>
        <v>54035</v>
      </c>
      <c r="D320" s="7">
        <f ca="1">IF(ROW()-ROW(Tilgung[[#Headers],[Anfangs-
saldo]])=1,DarlehensBetrag,IF(Tilgung[[#This Row],[Zahlung
Datum]]="",0,INDEX(Tilgung[], ROW()-4,8)))</f>
        <v>43081.157219830522</v>
      </c>
      <c r="E320" s="7">
        <f ca="1">IF(EingegebeneWerte,IF(ROW()-ROW(Tilgung[[#Headers],[Zins]])=1,-IPMT(ZinsSatz/12,1,DauerDerHypothek
-ROWS($C$4:C320)+1,Tilgung[[#This Row],[Anfangs-
saldo]]),IFERROR(-IPMT(ZinsSatz/12,1,Tilgung[[#This Row],[Anz.
verbleibend]],D321),0)),0)</f>
        <v>175.77924498148141</v>
      </c>
      <c r="F320" s="7">
        <f ca="1">IFERROR(IF(AND(EingegebeneWerte,Tilgung[[#This Row],[Zahlung
Datum]]
&lt;&gt;""),-PPMT(ZinsSatz/12,1,DauerDerHypothek-ROWS($C$4:C320)+1,Tilgung[[#This Row],[Anfangs-
saldo]]),""),0)</f>
        <v>894.1384242749848</v>
      </c>
      <c r="G320" s="7">
        <f ca="1">IF(Tilgung[[#This Row],[Zahlung
Datum]]="",0,GrundsteuerBetrag)</f>
        <v>375</v>
      </c>
      <c r="H320" s="7">
        <f ca="1">IF(Tilgung[[#This Row],[Zahlung
Datum]]="",0,Tilgung[[#This Row],[Zins]]+Tilgung[[#This Row],[Kapital]]+Tilgung[[#This Row],[Grundbesitz
Steuer]])</f>
        <v>1444.9176692564663</v>
      </c>
      <c r="I320" s="7">
        <f ca="1">IF(Tilgung[[#This Row],[Zahlung
Datum]]="",0,Tilgung[[#This Row],[Anfangs-
saldo]]-Tilgung[[#This Row],[Kapital]])</f>
        <v>42187.018795555538</v>
      </c>
      <c r="J320" s="8">
        <f ca="1">IF(Tilgung[[#This Row],[End-
saldo]]&gt;0,LetzteZeile-ROW(),0)</f>
        <v>43</v>
      </c>
    </row>
    <row r="321" spans="2:10" ht="15" customHeight="1" x14ac:dyDescent="0.35">
      <c r="B321" s="8">
        <f>ROWS($B$4:B321)</f>
        <v>318</v>
      </c>
      <c r="C321" s="9">
        <f ca="1">IF(EingegebeneWerte,IF(Tilgung[[#This Row],[Nr.]]&lt;=DauerDerHypothek,IF(ROW()-ROW(Tilgung[[#Headers],[Zahlung
Datum]])=1,DarlehenStart,IF(I320&gt;0,EDATE(C320,1),"")),""),"")</f>
        <v>54066</v>
      </c>
      <c r="D321" s="7">
        <f ca="1">IF(ROW()-ROW(Tilgung[[#Headers],[Anfangs-
saldo]])=1,DarlehensBetrag,IF(Tilgung[[#This Row],[Zahlung
Datum]]="",0,INDEX(Tilgung[], ROW()-4,8)))</f>
        <v>42187.018795555538</v>
      </c>
      <c r="E321" s="7">
        <f ca="1">IF(EingegebeneWerte,IF(ROW()-ROW(Tilgung[[#Headers],[Zins]])=1,-IPMT(ZinsSatz/12,1,DauerDerHypothek
-ROWS($C$4:C321)+1,Tilgung[[#This Row],[Anfangs-
saldo]]),IFERROR(-IPMT(ZinsSatz/12,1,Tilgung[[#This Row],[Anz.
verbleibend]],D322),0)),0)</f>
        <v>172.0381449771364</v>
      </c>
      <c r="F321" s="7">
        <f ca="1">IFERROR(IF(AND(EingegebeneWerte,Tilgung[[#This Row],[Zahlung
Datum]]
&lt;&gt;""),-PPMT(ZinsSatz/12,1,DauerDerHypothek-ROWS($C$4:C321)+1,Tilgung[[#This Row],[Anfangs-
saldo]]),""),0)</f>
        <v>897.86400104279721</v>
      </c>
      <c r="G321" s="7">
        <f ca="1">IF(Tilgung[[#This Row],[Zahlung
Datum]]="",0,GrundsteuerBetrag)</f>
        <v>375</v>
      </c>
      <c r="H321" s="7">
        <f ca="1">IF(Tilgung[[#This Row],[Zahlung
Datum]]="",0,Tilgung[[#This Row],[Zins]]+Tilgung[[#This Row],[Kapital]]+Tilgung[[#This Row],[Grundbesitz
Steuer]])</f>
        <v>1444.9021460199335</v>
      </c>
      <c r="I321" s="7">
        <f ca="1">IF(Tilgung[[#This Row],[Zahlung
Datum]]="",0,Tilgung[[#This Row],[Anfangs-
saldo]]-Tilgung[[#This Row],[Kapital]])</f>
        <v>41289.154794512739</v>
      </c>
      <c r="J321" s="8">
        <f ca="1">IF(Tilgung[[#This Row],[End-
saldo]]&gt;0,LetzteZeile-ROW(),0)</f>
        <v>42</v>
      </c>
    </row>
    <row r="322" spans="2:10" ht="15" customHeight="1" x14ac:dyDescent="0.35">
      <c r="B322" s="8">
        <f>ROWS($B$4:B322)</f>
        <v>319</v>
      </c>
      <c r="C322" s="9">
        <f ca="1">IF(EingegebeneWerte,IF(Tilgung[[#This Row],[Nr.]]&lt;=DauerDerHypothek,IF(ROW()-ROW(Tilgung[[#Headers],[Zahlung
Datum]])=1,DarlehenStart,IF(I321&gt;0,EDATE(C321,1),"")),""),"")</f>
        <v>54097</v>
      </c>
      <c r="D322" s="7">
        <f ca="1">IF(ROW()-ROW(Tilgung[[#Headers],[Anfangs-
saldo]])=1,DarlehensBetrag,IF(Tilgung[[#This Row],[Zahlung
Datum]]="",0,INDEX(Tilgung[], ROW()-4,8)))</f>
        <v>41289.154794512739</v>
      </c>
      <c r="E322" s="7">
        <f ca="1">IF(EingegebeneWerte,IF(ROW()-ROW(Tilgung[[#Headers],[Zins]])=1,-IPMT(ZinsSatz/12,1,DauerDerHypothek
-ROWS($C$4:C322)+1,Tilgung[[#This Row],[Anfangs-
saldo]]),IFERROR(-IPMT(ZinsSatz/12,1,Tilgung[[#This Row],[Anz.
verbleibend]],D323),0)),0)</f>
        <v>168.28145705610666</v>
      </c>
      <c r="F322" s="7">
        <f ca="1">IFERROR(IF(AND(EingegebeneWerte,Tilgung[[#This Row],[Zahlung
Datum]]
&lt;&gt;""),-PPMT(ZinsSatz/12,1,DauerDerHypothek-ROWS($C$4:C322)+1,Tilgung[[#This Row],[Anfangs-
saldo]]),""),0)</f>
        <v>901.60510104714217</v>
      </c>
      <c r="G322" s="7">
        <f ca="1">IF(Tilgung[[#This Row],[Zahlung
Datum]]="",0,GrundsteuerBetrag)</f>
        <v>375</v>
      </c>
      <c r="H322" s="7">
        <f ca="1">IF(Tilgung[[#This Row],[Zahlung
Datum]]="",0,Tilgung[[#This Row],[Zins]]+Tilgung[[#This Row],[Kapital]]+Tilgung[[#This Row],[Grundbesitz
Steuer]])</f>
        <v>1444.8865581032487</v>
      </c>
      <c r="I322" s="7">
        <f ca="1">IF(Tilgung[[#This Row],[Zahlung
Datum]]="",0,Tilgung[[#This Row],[Anfangs-
saldo]]-Tilgung[[#This Row],[Kapital]])</f>
        <v>40387.549693465597</v>
      </c>
      <c r="J322" s="8">
        <f ca="1">IF(Tilgung[[#This Row],[End-
saldo]]&gt;0,LetzteZeile-ROW(),0)</f>
        <v>41</v>
      </c>
    </row>
    <row r="323" spans="2:10" ht="15" customHeight="1" x14ac:dyDescent="0.35">
      <c r="B323" s="8">
        <f>ROWS($B$4:B323)</f>
        <v>320</v>
      </c>
      <c r="C323" s="9">
        <f ca="1">IF(EingegebeneWerte,IF(Tilgung[[#This Row],[Nr.]]&lt;=DauerDerHypothek,IF(ROW()-ROW(Tilgung[[#Headers],[Zahlung
Datum]])=1,DarlehenStart,IF(I322&gt;0,EDATE(C322,1),"")),""),"")</f>
        <v>54126</v>
      </c>
      <c r="D323" s="7">
        <f ca="1">IF(ROW()-ROW(Tilgung[[#Headers],[Anfangs-
saldo]])=1,DarlehensBetrag,IF(Tilgung[[#This Row],[Zahlung
Datum]]="",0,INDEX(Tilgung[], ROW()-4,8)))</f>
        <v>40387.549693465597</v>
      </c>
      <c r="E323" s="7">
        <f ca="1">IF(EingegebeneWerte,IF(ROW()-ROW(Tilgung[[#Headers],[Zins]])=1,-IPMT(ZinsSatz/12,1,DauerDerHypothek
-ROWS($C$4:C323)+1,Tilgung[[#This Row],[Anfangs-
saldo]]),IFERROR(-IPMT(ZinsSatz/12,1,Tilgung[[#This Row],[Anz.
verbleibend]],D324),0)),0)</f>
        <v>164.50911626873926</v>
      </c>
      <c r="F323" s="7">
        <f ca="1">IFERROR(IF(AND(EingegebeneWerte,Tilgung[[#This Row],[Zahlung
Datum]]
&lt;&gt;""),-PPMT(ZinsSatz/12,1,DauerDerHypothek-ROWS($C$4:C323)+1,Tilgung[[#This Row],[Anfangs-
saldo]]),""),0)</f>
        <v>905.36178896817182</v>
      </c>
      <c r="G323" s="7">
        <f ca="1">IF(Tilgung[[#This Row],[Zahlung
Datum]]="",0,GrundsteuerBetrag)</f>
        <v>375</v>
      </c>
      <c r="H323" s="7">
        <f ca="1">IF(Tilgung[[#This Row],[Zahlung
Datum]]="",0,Tilgung[[#This Row],[Zins]]+Tilgung[[#This Row],[Kapital]]+Tilgung[[#This Row],[Grundbesitz
Steuer]])</f>
        <v>1444.8709052369111</v>
      </c>
      <c r="I323" s="7">
        <f ca="1">IF(Tilgung[[#This Row],[Zahlung
Datum]]="",0,Tilgung[[#This Row],[Anfangs-
saldo]]-Tilgung[[#This Row],[Kapital]])</f>
        <v>39482.187904497427</v>
      </c>
      <c r="J323" s="8">
        <f ca="1">IF(Tilgung[[#This Row],[End-
saldo]]&gt;0,LetzteZeile-ROW(),0)</f>
        <v>40</v>
      </c>
    </row>
    <row r="324" spans="2:10" ht="15" customHeight="1" x14ac:dyDescent="0.35">
      <c r="B324" s="8">
        <f>ROWS($B$4:B324)</f>
        <v>321</v>
      </c>
      <c r="C324" s="9">
        <f ca="1">IF(EingegebeneWerte,IF(Tilgung[[#This Row],[Nr.]]&lt;=DauerDerHypothek,IF(ROW()-ROW(Tilgung[[#Headers],[Zahlung
Datum]])=1,DarlehenStart,IF(I323&gt;0,EDATE(C323,1),"")),""),"")</f>
        <v>54157</v>
      </c>
      <c r="D324" s="7">
        <f ca="1">IF(ROW()-ROW(Tilgung[[#Headers],[Anfangs-
saldo]])=1,DarlehensBetrag,IF(Tilgung[[#This Row],[Zahlung
Datum]]="",0,INDEX(Tilgung[], ROW()-4,8)))</f>
        <v>39482.187904497427</v>
      </c>
      <c r="E324" s="7">
        <f ca="1">IF(EingegebeneWerte,IF(ROW()-ROW(Tilgung[[#Headers],[Zins]])=1,-IPMT(ZinsSatz/12,1,DauerDerHypothek
-ROWS($C$4:C324)+1,Tilgung[[#This Row],[Anfangs-
saldo]]),IFERROR(-IPMT(ZinsSatz/12,1,Tilgung[[#This Row],[Anz.
verbleibend]],D325),0)),0)</f>
        <v>160.72105739475785</v>
      </c>
      <c r="F324" s="7">
        <f ca="1">IFERROR(IF(AND(EingegebeneWerte,Tilgung[[#This Row],[Zahlung
Datum]]
&lt;&gt;""),-PPMT(ZinsSatz/12,1,DauerDerHypothek-ROWS($C$4:C324)+1,Tilgung[[#This Row],[Anfangs-
saldo]]),""),0)</f>
        <v>909.13412975553945</v>
      </c>
      <c r="G324" s="7">
        <f ca="1">IF(Tilgung[[#This Row],[Zahlung
Datum]]="",0,GrundsteuerBetrag)</f>
        <v>375</v>
      </c>
      <c r="H324" s="7">
        <f ca="1">IF(Tilgung[[#This Row],[Zahlung
Datum]]="",0,Tilgung[[#This Row],[Zins]]+Tilgung[[#This Row],[Kapital]]+Tilgung[[#This Row],[Grundbesitz
Steuer]])</f>
        <v>1444.8551871502973</v>
      </c>
      <c r="I324" s="7">
        <f ca="1">IF(Tilgung[[#This Row],[Zahlung
Datum]]="",0,Tilgung[[#This Row],[Anfangs-
saldo]]-Tilgung[[#This Row],[Kapital]])</f>
        <v>38573.053774741886</v>
      </c>
      <c r="J324" s="8">
        <f ca="1">IF(Tilgung[[#This Row],[End-
saldo]]&gt;0,LetzteZeile-ROW(),0)</f>
        <v>39</v>
      </c>
    </row>
    <row r="325" spans="2:10" ht="15" customHeight="1" x14ac:dyDescent="0.35">
      <c r="B325" s="8">
        <f>ROWS($B$4:B325)</f>
        <v>322</v>
      </c>
      <c r="C325" s="9">
        <f ca="1">IF(EingegebeneWerte,IF(Tilgung[[#This Row],[Nr.]]&lt;=DauerDerHypothek,IF(ROW()-ROW(Tilgung[[#Headers],[Zahlung
Datum]])=1,DarlehenStart,IF(I324&gt;0,EDATE(C324,1),"")),""),"")</f>
        <v>54187</v>
      </c>
      <c r="D325" s="7">
        <f ca="1">IF(ROW()-ROW(Tilgung[[#Headers],[Anfangs-
saldo]])=1,DarlehensBetrag,IF(Tilgung[[#This Row],[Zahlung
Datum]]="",0,INDEX(Tilgung[], ROW()-4,8)))</f>
        <v>38573.053774741886</v>
      </c>
      <c r="E325" s="7">
        <f ca="1">IF(EingegebeneWerte,IF(ROW()-ROW(Tilgung[[#Headers],[Zins]])=1,-IPMT(ZinsSatz/12,1,DauerDerHypothek
-ROWS($C$4:C325)+1,Tilgung[[#This Row],[Anfangs-
saldo]]),IFERROR(-IPMT(ZinsSatz/12,1,Tilgung[[#This Row],[Anz.
verbleibend]],D326),0)),0)</f>
        <v>156.91721494213485</v>
      </c>
      <c r="F325" s="7">
        <f ca="1">IFERROR(IF(AND(EingegebeneWerte,Tilgung[[#This Row],[Zahlung
Datum]]
&lt;&gt;""),-PPMT(ZinsSatz/12,1,DauerDerHypothek-ROWS($C$4:C325)+1,Tilgung[[#This Row],[Anfangs-
saldo]]),""),0)</f>
        <v>912.92218862952063</v>
      </c>
      <c r="G325" s="7">
        <f ca="1">IF(Tilgung[[#This Row],[Zahlung
Datum]]="",0,GrundsteuerBetrag)</f>
        <v>375</v>
      </c>
      <c r="H325" s="7">
        <f ca="1">IF(Tilgung[[#This Row],[Zahlung
Datum]]="",0,Tilgung[[#This Row],[Zins]]+Tilgung[[#This Row],[Kapital]]+Tilgung[[#This Row],[Grundbesitz
Steuer]])</f>
        <v>1444.8394035716556</v>
      </c>
      <c r="I325" s="7">
        <f ca="1">IF(Tilgung[[#This Row],[Zahlung
Datum]]="",0,Tilgung[[#This Row],[Anfangs-
saldo]]-Tilgung[[#This Row],[Kapital]])</f>
        <v>37660.131586112366</v>
      </c>
      <c r="J325" s="8">
        <f ca="1">IF(Tilgung[[#This Row],[End-
saldo]]&gt;0,LetzteZeile-ROW(),0)</f>
        <v>38</v>
      </c>
    </row>
    <row r="326" spans="2:10" ht="15" customHeight="1" x14ac:dyDescent="0.35">
      <c r="B326" s="8">
        <f>ROWS($B$4:B326)</f>
        <v>323</v>
      </c>
      <c r="C326" s="9">
        <f ca="1">IF(EingegebeneWerte,IF(Tilgung[[#This Row],[Nr.]]&lt;=DauerDerHypothek,IF(ROW()-ROW(Tilgung[[#Headers],[Zahlung
Datum]])=1,DarlehenStart,IF(I325&gt;0,EDATE(C325,1),"")),""),"")</f>
        <v>54218</v>
      </c>
      <c r="D326" s="7">
        <f ca="1">IF(ROW()-ROW(Tilgung[[#Headers],[Anfangs-
saldo]])=1,DarlehensBetrag,IF(Tilgung[[#This Row],[Zahlung
Datum]]="",0,INDEX(Tilgung[], ROW()-4,8)))</f>
        <v>37660.131586112366</v>
      </c>
      <c r="E326" s="7">
        <f ca="1">IF(EingegebeneWerte,IF(ROW()-ROW(Tilgung[[#Headers],[Zins]])=1,-IPMT(ZinsSatz/12,1,DauerDerHypothek
-ROWS($C$4:C326)+1,Tilgung[[#This Row],[Anfangs-
saldo]]),IFERROR(-IPMT(ZinsSatz/12,1,Tilgung[[#This Row],[Anz.
verbleibend]],D327),0)),0)</f>
        <v>153.09752314595926</v>
      </c>
      <c r="F326" s="7">
        <f ca="1">IFERROR(IF(AND(EingegebeneWerte,Tilgung[[#This Row],[Zahlung
Datum]]
&lt;&gt;""),-PPMT(ZinsSatz/12,1,DauerDerHypothek-ROWS($C$4:C326)+1,Tilgung[[#This Row],[Anfangs-
saldo]]),""),0)</f>
        <v>916.72603108214378</v>
      </c>
      <c r="G326" s="7">
        <f ca="1">IF(Tilgung[[#This Row],[Zahlung
Datum]]="",0,GrundsteuerBetrag)</f>
        <v>375</v>
      </c>
      <c r="H326" s="7">
        <f ca="1">IF(Tilgung[[#This Row],[Zahlung
Datum]]="",0,Tilgung[[#This Row],[Zins]]+Tilgung[[#This Row],[Kapital]]+Tilgung[[#This Row],[Grundbesitz
Steuer]])</f>
        <v>1444.8235542281031</v>
      </c>
      <c r="I326" s="7">
        <f ca="1">IF(Tilgung[[#This Row],[Zahlung
Datum]]="",0,Tilgung[[#This Row],[Anfangs-
saldo]]-Tilgung[[#This Row],[Kapital]])</f>
        <v>36743.405555030222</v>
      </c>
      <c r="J326" s="8">
        <f ca="1">IF(Tilgung[[#This Row],[End-
saldo]]&gt;0,LetzteZeile-ROW(),0)</f>
        <v>37</v>
      </c>
    </row>
    <row r="327" spans="2:10" ht="15" customHeight="1" x14ac:dyDescent="0.35">
      <c r="B327" s="8">
        <f>ROWS($B$4:B327)</f>
        <v>324</v>
      </c>
      <c r="C327" s="9">
        <f ca="1">IF(EingegebeneWerte,IF(Tilgung[[#This Row],[Nr.]]&lt;=DauerDerHypothek,IF(ROW()-ROW(Tilgung[[#Headers],[Zahlung
Datum]])=1,DarlehenStart,IF(I326&gt;0,EDATE(C326,1),"")),""),"")</f>
        <v>54248</v>
      </c>
      <c r="D327" s="7">
        <f ca="1">IF(ROW()-ROW(Tilgung[[#Headers],[Anfangs-
saldo]])=1,DarlehensBetrag,IF(Tilgung[[#This Row],[Zahlung
Datum]]="",0,INDEX(Tilgung[], ROW()-4,8)))</f>
        <v>36743.405555030222</v>
      </c>
      <c r="E327" s="7">
        <f ca="1">IF(EingegebeneWerte,IF(ROW()-ROW(Tilgung[[#Headers],[Zins]])=1,-IPMT(ZinsSatz/12,1,DauerDerHypothek
-ROWS($C$4:C327)+1,Tilgung[[#This Row],[Anfangs-
saldo]]),IFERROR(-IPMT(ZinsSatz/12,1,Tilgung[[#This Row],[Anz.
verbleibend]],D328),0)),0)</f>
        <v>149.26191596729959</v>
      </c>
      <c r="F327" s="7">
        <f ca="1">IFERROR(IF(AND(EingegebeneWerte,Tilgung[[#This Row],[Zahlung
Datum]]
&lt;&gt;""),-PPMT(ZinsSatz/12,1,DauerDerHypothek-ROWS($C$4:C327)+1,Tilgung[[#This Row],[Anfangs-
saldo]]),""),0)</f>
        <v>920.54572287831922</v>
      </c>
      <c r="G327" s="7">
        <f ca="1">IF(Tilgung[[#This Row],[Zahlung
Datum]]="",0,GrundsteuerBetrag)</f>
        <v>375</v>
      </c>
      <c r="H327" s="7">
        <f ca="1">IF(Tilgung[[#This Row],[Zahlung
Datum]]="",0,Tilgung[[#This Row],[Zins]]+Tilgung[[#This Row],[Kapital]]+Tilgung[[#This Row],[Grundbesitz
Steuer]])</f>
        <v>1444.8076388456188</v>
      </c>
      <c r="I327" s="7">
        <f ca="1">IF(Tilgung[[#This Row],[Zahlung
Datum]]="",0,Tilgung[[#This Row],[Anfangs-
saldo]]-Tilgung[[#This Row],[Kapital]])</f>
        <v>35822.859832151902</v>
      </c>
      <c r="J327" s="8">
        <f ca="1">IF(Tilgung[[#This Row],[End-
saldo]]&gt;0,LetzteZeile-ROW(),0)</f>
        <v>36</v>
      </c>
    </row>
    <row r="328" spans="2:10" ht="15" customHeight="1" x14ac:dyDescent="0.35">
      <c r="B328" s="8">
        <f>ROWS($B$4:B328)</f>
        <v>325</v>
      </c>
      <c r="C328" s="9">
        <f ca="1">IF(EingegebeneWerte,IF(Tilgung[[#This Row],[Nr.]]&lt;=DauerDerHypothek,IF(ROW()-ROW(Tilgung[[#Headers],[Zahlung
Datum]])=1,DarlehenStart,IF(I327&gt;0,EDATE(C327,1),"")),""),"")</f>
        <v>54279</v>
      </c>
      <c r="D328" s="7">
        <f ca="1">IF(ROW()-ROW(Tilgung[[#Headers],[Anfangs-
saldo]])=1,DarlehensBetrag,IF(Tilgung[[#This Row],[Zahlung
Datum]]="",0,INDEX(Tilgung[], ROW()-4,8)))</f>
        <v>35822.859832151902</v>
      </c>
      <c r="E328" s="7">
        <f ca="1">IF(EingegebeneWerte,IF(ROW()-ROW(Tilgung[[#Headers],[Zins]])=1,-IPMT(ZinsSatz/12,1,DauerDerHypothek
-ROWS($C$4:C328)+1,Tilgung[[#This Row],[Anfangs-
saldo]]),IFERROR(-IPMT(ZinsSatz/12,1,Tilgung[[#This Row],[Anz.
verbleibend]],D329),0)),0)</f>
        <v>145.41032709206218</v>
      </c>
      <c r="F328" s="7">
        <f ca="1">IFERROR(IF(AND(EingegebeneWerte,Tilgung[[#This Row],[Zahlung
Datum]]
&lt;&gt;""),-PPMT(ZinsSatz/12,1,DauerDerHypothek-ROWS($C$4:C328)+1,Tilgung[[#This Row],[Anfangs-
saldo]]),""),0)</f>
        <v>924.38133005697898</v>
      </c>
      <c r="G328" s="7">
        <f ca="1">IF(Tilgung[[#This Row],[Zahlung
Datum]]="",0,GrundsteuerBetrag)</f>
        <v>375</v>
      </c>
      <c r="H328" s="7">
        <f ca="1">IF(Tilgung[[#This Row],[Zahlung
Datum]]="",0,Tilgung[[#This Row],[Zins]]+Tilgung[[#This Row],[Kapital]]+Tilgung[[#This Row],[Grundbesitz
Steuer]])</f>
        <v>1444.7916571490412</v>
      </c>
      <c r="I328" s="7">
        <f ca="1">IF(Tilgung[[#This Row],[Zahlung
Datum]]="",0,Tilgung[[#This Row],[Anfangs-
saldo]]-Tilgung[[#This Row],[Kapital]])</f>
        <v>34898.47850209492</v>
      </c>
      <c r="J328" s="8">
        <f ca="1">IF(Tilgung[[#This Row],[End-
saldo]]&gt;0,LetzteZeile-ROW(),0)</f>
        <v>35</v>
      </c>
    </row>
    <row r="329" spans="2:10" ht="15" customHeight="1" x14ac:dyDescent="0.35">
      <c r="B329" s="8">
        <f>ROWS($B$4:B329)</f>
        <v>326</v>
      </c>
      <c r="C329" s="9">
        <f ca="1">IF(EingegebeneWerte,IF(Tilgung[[#This Row],[Nr.]]&lt;=DauerDerHypothek,IF(ROW()-ROW(Tilgung[[#Headers],[Zahlung
Datum]])=1,DarlehenStart,IF(I328&gt;0,EDATE(C328,1),"")),""),"")</f>
        <v>54310</v>
      </c>
      <c r="D329" s="7">
        <f ca="1">IF(ROW()-ROW(Tilgung[[#Headers],[Anfangs-
saldo]])=1,DarlehensBetrag,IF(Tilgung[[#This Row],[Zahlung
Datum]]="",0,INDEX(Tilgung[], ROW()-4,8)))</f>
        <v>34898.47850209492</v>
      </c>
      <c r="E329" s="7">
        <f ca="1">IF(EingegebeneWerte,IF(ROW()-ROW(Tilgung[[#Headers],[Zins]])=1,-IPMT(ZinsSatz/12,1,DauerDerHypothek
-ROWS($C$4:C329)+1,Tilgung[[#This Row],[Anfangs-
saldo]]),IFERROR(-IPMT(ZinsSatz/12,1,Tilgung[[#This Row],[Anz.
verbleibend]],D330),0)),0)</f>
        <v>141.54268992984458</v>
      </c>
      <c r="F329" s="7">
        <f ca="1">IFERROR(IF(AND(EingegebeneWerte,Tilgung[[#This Row],[Zahlung
Datum]]
&lt;&gt;""),-PPMT(ZinsSatz/12,1,DauerDerHypothek-ROWS($C$4:C329)+1,Tilgung[[#This Row],[Anfangs-
saldo]]),""),0)</f>
        <v>928.23291893221631</v>
      </c>
      <c r="G329" s="7">
        <f ca="1">IF(Tilgung[[#This Row],[Zahlung
Datum]]="",0,GrundsteuerBetrag)</f>
        <v>375</v>
      </c>
      <c r="H329" s="7">
        <f ca="1">IF(Tilgung[[#This Row],[Zahlung
Datum]]="",0,Tilgung[[#This Row],[Zins]]+Tilgung[[#This Row],[Kapital]]+Tilgung[[#This Row],[Grundbesitz
Steuer]])</f>
        <v>1444.7756088620608</v>
      </c>
      <c r="I329" s="7">
        <f ca="1">IF(Tilgung[[#This Row],[Zahlung
Datum]]="",0,Tilgung[[#This Row],[Anfangs-
saldo]]-Tilgung[[#This Row],[Kapital]])</f>
        <v>33970.245583162701</v>
      </c>
      <c r="J329" s="8">
        <f ca="1">IF(Tilgung[[#This Row],[End-
saldo]]&gt;0,LetzteZeile-ROW(),0)</f>
        <v>34</v>
      </c>
    </row>
    <row r="330" spans="2:10" ht="15" customHeight="1" x14ac:dyDescent="0.35">
      <c r="B330" s="8">
        <f>ROWS($B$4:B330)</f>
        <v>327</v>
      </c>
      <c r="C330" s="9">
        <f ca="1">IF(EingegebeneWerte,IF(Tilgung[[#This Row],[Nr.]]&lt;=DauerDerHypothek,IF(ROW()-ROW(Tilgung[[#Headers],[Zahlung
Datum]])=1,DarlehenStart,IF(I329&gt;0,EDATE(C329,1),"")),""),"")</f>
        <v>54340</v>
      </c>
      <c r="D330" s="7">
        <f ca="1">IF(ROW()-ROW(Tilgung[[#Headers],[Anfangs-
saldo]])=1,DarlehensBetrag,IF(Tilgung[[#This Row],[Zahlung
Datum]]="",0,INDEX(Tilgung[], ROW()-4,8)))</f>
        <v>33970.245583162701</v>
      </c>
      <c r="E330" s="7">
        <f ca="1">IF(EingegebeneWerte,IF(ROW()-ROW(Tilgung[[#Headers],[Zins]])=1,-IPMT(ZinsSatz/12,1,DauerDerHypothek
-ROWS($C$4:C330)+1,Tilgung[[#This Row],[Anfangs-
saldo]]),IFERROR(-IPMT(ZinsSatz/12,1,Tilgung[[#This Row],[Anz.
verbleibend]],D331),0)),0)</f>
        <v>137.65893761278446</v>
      </c>
      <c r="F330" s="7">
        <f ca="1">IFERROR(IF(AND(EingegebeneWerte,Tilgung[[#This Row],[Zahlung
Datum]]
&lt;&gt;""),-PPMT(ZinsSatz/12,1,DauerDerHypothek-ROWS($C$4:C330)+1,Tilgung[[#This Row],[Anfangs-
saldo]]),""),0)</f>
        <v>932.10055609443373</v>
      </c>
      <c r="G330" s="7">
        <f ca="1">IF(Tilgung[[#This Row],[Zahlung
Datum]]="",0,GrundsteuerBetrag)</f>
        <v>375</v>
      </c>
      <c r="H330" s="7">
        <f ca="1">IF(Tilgung[[#This Row],[Zahlung
Datum]]="",0,Tilgung[[#This Row],[Zins]]+Tilgung[[#This Row],[Kapital]]+Tilgung[[#This Row],[Grundbesitz
Steuer]])</f>
        <v>1444.7594937072181</v>
      </c>
      <c r="I330" s="7">
        <f ca="1">IF(Tilgung[[#This Row],[Zahlung
Datum]]="",0,Tilgung[[#This Row],[Anfangs-
saldo]]-Tilgung[[#This Row],[Kapital]])</f>
        <v>33038.145027068269</v>
      </c>
      <c r="J330" s="8">
        <f ca="1">IF(Tilgung[[#This Row],[End-
saldo]]&gt;0,LetzteZeile-ROW(),0)</f>
        <v>33</v>
      </c>
    </row>
    <row r="331" spans="2:10" ht="15" customHeight="1" x14ac:dyDescent="0.35">
      <c r="B331" s="8">
        <f>ROWS($B$4:B331)</f>
        <v>328</v>
      </c>
      <c r="C331" s="9">
        <f ca="1">IF(EingegebeneWerte,IF(Tilgung[[#This Row],[Nr.]]&lt;=DauerDerHypothek,IF(ROW()-ROW(Tilgung[[#Headers],[Zahlung
Datum]])=1,DarlehenStart,IF(I330&gt;0,EDATE(C330,1),"")),""),"")</f>
        <v>54371</v>
      </c>
      <c r="D331" s="7">
        <f ca="1">IF(ROW()-ROW(Tilgung[[#Headers],[Anfangs-
saldo]])=1,DarlehensBetrag,IF(Tilgung[[#This Row],[Zahlung
Datum]]="",0,INDEX(Tilgung[], ROW()-4,8)))</f>
        <v>33038.145027068269</v>
      </c>
      <c r="E331" s="7">
        <f ca="1">IF(EingegebeneWerte,IF(ROW()-ROW(Tilgung[[#Headers],[Zins]])=1,-IPMT(ZinsSatz/12,1,DauerDerHypothek
-ROWS($C$4:C331)+1,Tilgung[[#This Row],[Anfangs-
saldo]]),IFERROR(-IPMT(ZinsSatz/12,1,Tilgung[[#This Row],[Anz.
verbleibend]],D332),0)),0)</f>
        <v>133.75900299440323</v>
      </c>
      <c r="F331" s="7">
        <f ca="1">IFERROR(IF(AND(EingegebeneWerte,Tilgung[[#This Row],[Zahlung
Datum]]
&lt;&gt;""),-PPMT(ZinsSatz/12,1,DauerDerHypothek-ROWS($C$4:C331)+1,Tilgung[[#This Row],[Anfangs-
saldo]]),""),0)</f>
        <v>935.98430841149423</v>
      </c>
      <c r="G331" s="7">
        <f ca="1">IF(Tilgung[[#This Row],[Zahlung
Datum]]="",0,GrundsteuerBetrag)</f>
        <v>375</v>
      </c>
      <c r="H331" s="7">
        <f ca="1">IF(Tilgung[[#This Row],[Zahlung
Datum]]="",0,Tilgung[[#This Row],[Zins]]+Tilgung[[#This Row],[Kapital]]+Tilgung[[#This Row],[Grundbesitz
Steuer]])</f>
        <v>1444.7433114058974</v>
      </c>
      <c r="I331" s="7">
        <f ca="1">IF(Tilgung[[#This Row],[Zahlung
Datum]]="",0,Tilgung[[#This Row],[Anfangs-
saldo]]-Tilgung[[#This Row],[Kapital]])</f>
        <v>32102.160718656774</v>
      </c>
      <c r="J331" s="8">
        <f ca="1">IF(Tilgung[[#This Row],[End-
saldo]]&gt;0,LetzteZeile-ROW(),0)</f>
        <v>32</v>
      </c>
    </row>
    <row r="332" spans="2:10" ht="15" customHeight="1" x14ac:dyDescent="0.35">
      <c r="B332" s="8">
        <f>ROWS($B$4:B332)</f>
        <v>329</v>
      </c>
      <c r="C332" s="9">
        <f ca="1">IF(EingegebeneWerte,IF(Tilgung[[#This Row],[Nr.]]&lt;=DauerDerHypothek,IF(ROW()-ROW(Tilgung[[#Headers],[Zahlung
Datum]])=1,DarlehenStart,IF(I331&gt;0,EDATE(C331,1),"")),""),"")</f>
        <v>54401</v>
      </c>
      <c r="D332" s="7">
        <f ca="1">IF(ROW()-ROW(Tilgung[[#Headers],[Anfangs-
saldo]])=1,DarlehensBetrag,IF(Tilgung[[#This Row],[Zahlung
Datum]]="",0,INDEX(Tilgung[], ROW()-4,8)))</f>
        <v>32102.160718656774</v>
      </c>
      <c r="E332" s="7">
        <f ca="1">IF(EingegebeneWerte,IF(ROW()-ROW(Tilgung[[#Headers],[Zins]])=1,-IPMT(ZinsSatz/12,1,DauerDerHypothek
-ROWS($C$4:C332)+1,Tilgung[[#This Row],[Anfangs-
saldo]]),IFERROR(-IPMT(ZinsSatz/12,1,Tilgung[[#This Row],[Anz.
verbleibend]],D333),0)),0)</f>
        <v>129.84281864844542</v>
      </c>
      <c r="F332" s="7">
        <f ca="1">IFERROR(IF(AND(EingegebeneWerte,Tilgung[[#This Row],[Zahlung
Datum]]
&lt;&gt;""),-PPMT(ZinsSatz/12,1,DauerDerHypothek-ROWS($C$4:C332)+1,Tilgung[[#This Row],[Anfangs-
saldo]]),""),0)</f>
        <v>939.88424302987539</v>
      </c>
      <c r="G332" s="7">
        <f ca="1">IF(Tilgung[[#This Row],[Zahlung
Datum]]="",0,GrundsteuerBetrag)</f>
        <v>375</v>
      </c>
      <c r="H332" s="7">
        <f ca="1">IF(Tilgung[[#This Row],[Zahlung
Datum]]="",0,Tilgung[[#This Row],[Zins]]+Tilgung[[#This Row],[Kapital]]+Tilgung[[#This Row],[Grundbesitz
Steuer]])</f>
        <v>1444.7270616783208</v>
      </c>
      <c r="I332" s="7">
        <f ca="1">IF(Tilgung[[#This Row],[Zahlung
Datum]]="",0,Tilgung[[#This Row],[Anfangs-
saldo]]-Tilgung[[#This Row],[Kapital]])</f>
        <v>31162.276475626899</v>
      </c>
      <c r="J332" s="8">
        <f ca="1">IF(Tilgung[[#This Row],[End-
saldo]]&gt;0,LetzteZeile-ROW(),0)</f>
        <v>31</v>
      </c>
    </row>
    <row r="333" spans="2:10" ht="15" customHeight="1" x14ac:dyDescent="0.35">
      <c r="B333" s="8">
        <f>ROWS($B$4:B333)</f>
        <v>330</v>
      </c>
      <c r="C333" s="9">
        <f ca="1">IF(EingegebeneWerte,IF(Tilgung[[#This Row],[Nr.]]&lt;=DauerDerHypothek,IF(ROW()-ROW(Tilgung[[#Headers],[Zahlung
Datum]])=1,DarlehenStart,IF(I332&gt;0,EDATE(C332,1),"")),""),"")</f>
        <v>54432</v>
      </c>
      <c r="D333" s="7">
        <f ca="1">IF(ROW()-ROW(Tilgung[[#Headers],[Anfangs-
saldo]])=1,DarlehensBetrag,IF(Tilgung[[#This Row],[Zahlung
Datum]]="",0,INDEX(Tilgung[], ROW()-4,8)))</f>
        <v>31162.276475626899</v>
      </c>
      <c r="E333" s="7">
        <f ca="1">IF(EingegebeneWerte,IF(ROW()-ROW(Tilgung[[#Headers],[Zins]])=1,-IPMT(ZinsSatz/12,1,DauerDerHypothek
-ROWS($C$4:C333)+1,Tilgung[[#This Row],[Anfangs-
saldo]]),IFERROR(-IPMT(ZinsSatz/12,1,Tilgung[[#This Row],[Anz.
verbleibend]],D334),0)),0)</f>
        <v>125.91031686771277</v>
      </c>
      <c r="F333" s="7">
        <f ca="1">IFERROR(IF(AND(EingegebeneWerte,Tilgung[[#This Row],[Zahlung
Datum]]
&lt;&gt;""),-PPMT(ZinsSatz/12,1,DauerDerHypothek-ROWS($C$4:C333)+1,Tilgung[[#This Row],[Anfangs-
saldo]]),""),0)</f>
        <v>943.8004273758329</v>
      </c>
      <c r="G333" s="7">
        <f ca="1">IF(Tilgung[[#This Row],[Zahlung
Datum]]="",0,GrundsteuerBetrag)</f>
        <v>375</v>
      </c>
      <c r="H333" s="7">
        <f ca="1">IF(Tilgung[[#This Row],[Zahlung
Datum]]="",0,Tilgung[[#This Row],[Zins]]+Tilgung[[#This Row],[Kapital]]+Tilgung[[#This Row],[Grundbesitz
Steuer]])</f>
        <v>1444.7107442435456</v>
      </c>
      <c r="I333" s="7">
        <f ca="1">IF(Tilgung[[#This Row],[Zahlung
Datum]]="",0,Tilgung[[#This Row],[Anfangs-
saldo]]-Tilgung[[#This Row],[Kapital]])</f>
        <v>30218.476048251065</v>
      </c>
      <c r="J333" s="8">
        <f ca="1">IF(Tilgung[[#This Row],[End-
saldo]]&gt;0,LetzteZeile-ROW(),0)</f>
        <v>30</v>
      </c>
    </row>
    <row r="334" spans="2:10" ht="15" customHeight="1" x14ac:dyDescent="0.35">
      <c r="B334" s="8">
        <f>ROWS($B$4:B334)</f>
        <v>331</v>
      </c>
      <c r="C334" s="9">
        <f ca="1">IF(EingegebeneWerte,IF(Tilgung[[#This Row],[Nr.]]&lt;=DauerDerHypothek,IF(ROW()-ROW(Tilgung[[#Headers],[Zahlung
Datum]])=1,DarlehenStart,IF(I333&gt;0,EDATE(C333,1),"")),""),"")</f>
        <v>54463</v>
      </c>
      <c r="D334" s="7">
        <f ca="1">IF(ROW()-ROW(Tilgung[[#Headers],[Anfangs-
saldo]])=1,DarlehensBetrag,IF(Tilgung[[#This Row],[Zahlung
Datum]]="",0,INDEX(Tilgung[], ROW()-4,8)))</f>
        <v>30218.476048251065</v>
      </c>
      <c r="E334" s="7">
        <f ca="1">IF(EingegebeneWerte,IF(ROW()-ROW(Tilgung[[#Headers],[Zins]])=1,-IPMT(ZinsSatz/12,1,DauerDerHypothek
-ROWS($C$4:C334)+1,Tilgung[[#This Row],[Anfangs-
saldo]]),IFERROR(-IPMT(ZinsSatz/12,1,Tilgung[[#This Row],[Anz.
verbleibend]],D335),0)),0)</f>
        <v>121.96142966289375</v>
      </c>
      <c r="F334" s="7">
        <f ca="1">IFERROR(IF(AND(EingegebeneWerte,Tilgung[[#This Row],[Zahlung
Datum]]
&lt;&gt;""),-PPMT(ZinsSatz/12,1,DauerDerHypothek-ROWS($C$4:C334)+1,Tilgung[[#This Row],[Anfangs-
saldo]]),""),0)</f>
        <v>947.73292915656555</v>
      </c>
      <c r="G334" s="7">
        <f ca="1">IF(Tilgung[[#This Row],[Zahlung
Datum]]="",0,GrundsteuerBetrag)</f>
        <v>375</v>
      </c>
      <c r="H334" s="7">
        <f ca="1">IF(Tilgung[[#This Row],[Zahlung
Datum]]="",0,Tilgung[[#This Row],[Zins]]+Tilgung[[#This Row],[Kapital]]+Tilgung[[#This Row],[Grundbesitz
Steuer]])</f>
        <v>1444.6943588194592</v>
      </c>
      <c r="I334" s="7">
        <f ca="1">IF(Tilgung[[#This Row],[Zahlung
Datum]]="",0,Tilgung[[#This Row],[Anfangs-
saldo]]-Tilgung[[#This Row],[Kapital]])</f>
        <v>29270.743119094499</v>
      </c>
      <c r="J334" s="8">
        <f ca="1">IF(Tilgung[[#This Row],[End-
saldo]]&gt;0,LetzteZeile-ROW(),0)</f>
        <v>29</v>
      </c>
    </row>
    <row r="335" spans="2:10" ht="15" customHeight="1" x14ac:dyDescent="0.35">
      <c r="B335" s="8">
        <f>ROWS($B$4:B335)</f>
        <v>332</v>
      </c>
      <c r="C335" s="9">
        <f ca="1">IF(EingegebeneWerte,IF(Tilgung[[#This Row],[Nr.]]&lt;=DauerDerHypothek,IF(ROW()-ROW(Tilgung[[#Headers],[Zahlung
Datum]])=1,DarlehenStart,IF(I334&gt;0,EDATE(C334,1),"")),""),"")</f>
        <v>54491</v>
      </c>
      <c r="D335" s="7">
        <f ca="1">IF(ROW()-ROW(Tilgung[[#Headers],[Anfangs-
saldo]])=1,DarlehensBetrag,IF(Tilgung[[#This Row],[Zahlung
Datum]]="",0,INDEX(Tilgung[], ROW()-4,8)))</f>
        <v>29270.743119094499</v>
      </c>
      <c r="E335" s="7">
        <f ca="1">IF(EingegebeneWerte,IF(ROW()-ROW(Tilgung[[#Headers],[Zins]])=1,-IPMT(ZinsSatz/12,1,DauerDerHypothek
-ROWS($C$4:C335)+1,Tilgung[[#This Row],[Anfangs-
saldo]]),IFERROR(-IPMT(ZinsSatz/12,1,Tilgung[[#This Row],[Anz.
verbleibend]],D336),0)),0)</f>
        <v>117.99608876138797</v>
      </c>
      <c r="F335" s="7">
        <f ca="1">IFERROR(IF(AND(EingegebeneWerte,Tilgung[[#This Row],[Zahlung
Datum]]
&lt;&gt;""),-PPMT(ZinsSatz/12,1,DauerDerHypothek-ROWS($C$4:C335)+1,Tilgung[[#This Row],[Anfangs-
saldo]]),""),0)</f>
        <v>951.68181636138456</v>
      </c>
      <c r="G335" s="7">
        <f ca="1">IF(Tilgung[[#This Row],[Zahlung
Datum]]="",0,GrundsteuerBetrag)</f>
        <v>375</v>
      </c>
      <c r="H335" s="7">
        <f ca="1">IF(Tilgung[[#This Row],[Zahlung
Datum]]="",0,Tilgung[[#This Row],[Zins]]+Tilgung[[#This Row],[Kapital]]+Tilgung[[#This Row],[Grundbesitz
Steuer]])</f>
        <v>1444.6779051227725</v>
      </c>
      <c r="I335" s="7">
        <f ca="1">IF(Tilgung[[#This Row],[Zahlung
Datum]]="",0,Tilgung[[#This Row],[Anfangs-
saldo]]-Tilgung[[#This Row],[Kapital]])</f>
        <v>28319.061302733113</v>
      </c>
      <c r="J335" s="8">
        <f ca="1">IF(Tilgung[[#This Row],[End-
saldo]]&gt;0,LetzteZeile-ROW(),0)</f>
        <v>28</v>
      </c>
    </row>
    <row r="336" spans="2:10" ht="15" customHeight="1" x14ac:dyDescent="0.35">
      <c r="B336" s="8">
        <f>ROWS($B$4:B336)</f>
        <v>333</v>
      </c>
      <c r="C336" s="9">
        <f ca="1">IF(EingegebeneWerte,IF(Tilgung[[#This Row],[Nr.]]&lt;=DauerDerHypothek,IF(ROW()-ROW(Tilgung[[#Headers],[Zahlung
Datum]])=1,DarlehenStart,IF(I335&gt;0,EDATE(C335,1),"")),""),"")</f>
        <v>54522</v>
      </c>
      <c r="D336" s="7">
        <f ca="1">IF(ROW()-ROW(Tilgung[[#Headers],[Anfangs-
saldo]])=1,DarlehensBetrag,IF(Tilgung[[#This Row],[Zahlung
Datum]]="",0,INDEX(Tilgung[], ROW()-4,8)))</f>
        <v>28319.061302733113</v>
      </c>
      <c r="E336" s="7">
        <f ca="1">IF(EingegebeneWerte,IF(ROW()-ROW(Tilgung[[#Headers],[Zins]])=1,-IPMT(ZinsSatz/12,1,DauerDerHypothek
-ROWS($C$4:C336)+1,Tilgung[[#This Row],[Anfangs-
saldo]]),IFERROR(-IPMT(ZinsSatz/12,1,Tilgung[[#This Row],[Anz.
verbleibend]],D337),0)),0)</f>
        <v>114.01422560612592</v>
      </c>
      <c r="F336" s="7">
        <f ca="1">IFERROR(IF(AND(EingegebeneWerte,Tilgung[[#This Row],[Zahlung
Datum]]
&lt;&gt;""),-PPMT(ZinsSatz/12,1,DauerDerHypothek-ROWS($C$4:C336)+1,Tilgung[[#This Row],[Anfangs-
saldo]]),""),0)</f>
        <v>955.64715726289023</v>
      </c>
      <c r="G336" s="7">
        <f ca="1">IF(Tilgung[[#This Row],[Zahlung
Datum]]="",0,GrundsteuerBetrag)</f>
        <v>375</v>
      </c>
      <c r="H336" s="7">
        <f ca="1">IF(Tilgung[[#This Row],[Zahlung
Datum]]="",0,Tilgung[[#This Row],[Zins]]+Tilgung[[#This Row],[Kapital]]+Tilgung[[#This Row],[Grundbesitz
Steuer]])</f>
        <v>1444.6613828690161</v>
      </c>
      <c r="I336" s="7">
        <f ca="1">IF(Tilgung[[#This Row],[Zahlung
Datum]]="",0,Tilgung[[#This Row],[Anfangs-
saldo]]-Tilgung[[#This Row],[Kapital]])</f>
        <v>27363.414145470222</v>
      </c>
      <c r="J336" s="8">
        <f ca="1">IF(Tilgung[[#This Row],[End-
saldo]]&gt;0,LetzteZeile-ROW(),0)</f>
        <v>27</v>
      </c>
    </row>
    <row r="337" spans="2:10" ht="15" customHeight="1" x14ac:dyDescent="0.35">
      <c r="B337" s="8">
        <f>ROWS($B$4:B337)</f>
        <v>334</v>
      </c>
      <c r="C337" s="9">
        <f ca="1">IF(EingegebeneWerte,IF(Tilgung[[#This Row],[Nr.]]&lt;=DauerDerHypothek,IF(ROW()-ROW(Tilgung[[#Headers],[Zahlung
Datum]])=1,DarlehenStart,IF(I336&gt;0,EDATE(C336,1),"")),""),"")</f>
        <v>54552</v>
      </c>
      <c r="D337" s="7">
        <f ca="1">IF(ROW()-ROW(Tilgung[[#Headers],[Anfangs-
saldo]])=1,DarlehensBetrag,IF(Tilgung[[#This Row],[Zahlung
Datum]]="",0,INDEX(Tilgung[], ROW()-4,8)))</f>
        <v>27363.414145470222</v>
      </c>
      <c r="E337" s="7">
        <f ca="1">IF(EingegebeneWerte,IF(ROW()-ROW(Tilgung[[#Headers],[Zins]])=1,-IPMT(ZinsSatz/12,1,DauerDerHypothek
-ROWS($C$4:C337)+1,Tilgung[[#This Row],[Anfangs-
saldo]]),IFERROR(-IPMT(ZinsSatz/12,1,Tilgung[[#This Row],[Anz.
verbleibend]],D338),0)),0)</f>
        <v>110.01577135438362</v>
      </c>
      <c r="F337" s="7">
        <f ca="1">IFERROR(IF(AND(EingegebeneWerte,Tilgung[[#This Row],[Zahlung
Datum]]
&lt;&gt;""),-PPMT(ZinsSatz/12,1,DauerDerHypothek-ROWS($C$4:C337)+1,Tilgung[[#This Row],[Anfangs-
saldo]]),""),0)</f>
        <v>959.62902041815221</v>
      </c>
      <c r="G337" s="7">
        <f ca="1">IF(Tilgung[[#This Row],[Zahlung
Datum]]="",0,GrundsteuerBetrag)</f>
        <v>375</v>
      </c>
      <c r="H337" s="7">
        <f ca="1">IF(Tilgung[[#This Row],[Zahlung
Datum]]="",0,Tilgung[[#This Row],[Zins]]+Tilgung[[#This Row],[Kapital]]+Tilgung[[#This Row],[Grundbesitz
Steuer]])</f>
        <v>1444.6447917725359</v>
      </c>
      <c r="I337" s="7">
        <f ca="1">IF(Tilgung[[#This Row],[Zahlung
Datum]]="",0,Tilgung[[#This Row],[Anfangs-
saldo]]-Tilgung[[#This Row],[Kapital]])</f>
        <v>26403.785125052069</v>
      </c>
      <c r="J337" s="8">
        <f ca="1">IF(Tilgung[[#This Row],[End-
saldo]]&gt;0,LetzteZeile-ROW(),0)</f>
        <v>26</v>
      </c>
    </row>
    <row r="338" spans="2:10" ht="15" customHeight="1" x14ac:dyDescent="0.35">
      <c r="B338" s="8">
        <f>ROWS($B$4:B338)</f>
        <v>335</v>
      </c>
      <c r="C338" s="9">
        <f ca="1">IF(EingegebeneWerte,IF(Tilgung[[#This Row],[Nr.]]&lt;=DauerDerHypothek,IF(ROW()-ROW(Tilgung[[#Headers],[Zahlung
Datum]])=1,DarlehenStart,IF(I337&gt;0,EDATE(C337,1),"")),""),"")</f>
        <v>54583</v>
      </c>
      <c r="D338" s="7">
        <f ca="1">IF(ROW()-ROW(Tilgung[[#Headers],[Anfangs-
saldo]])=1,DarlehensBetrag,IF(Tilgung[[#This Row],[Zahlung
Datum]]="",0,INDEX(Tilgung[], ROW()-4,8)))</f>
        <v>26403.785125052069</v>
      </c>
      <c r="E338" s="7">
        <f ca="1">IF(EingegebeneWerte,IF(ROW()-ROW(Tilgung[[#Headers],[Zins]])=1,-IPMT(ZinsSatz/12,1,DauerDerHypothek
-ROWS($C$4:C338)+1,Tilgung[[#This Row],[Anfangs-
saldo]]),IFERROR(-IPMT(ZinsSatz/12,1,Tilgung[[#This Row],[Anz.
verbleibend]],D339),0)),0)</f>
        <v>106.00065687659239</v>
      </c>
      <c r="F338" s="7">
        <f ca="1">IFERROR(IF(AND(EingegebeneWerte,Tilgung[[#This Row],[Zahlung
Datum]]
&lt;&gt;""),-PPMT(ZinsSatz/12,1,DauerDerHypothek-ROWS($C$4:C338)+1,Tilgung[[#This Row],[Anfangs-
saldo]]),""),0)</f>
        <v>963.6274746698947</v>
      </c>
      <c r="G338" s="7">
        <f ca="1">IF(Tilgung[[#This Row],[Zahlung
Datum]]="",0,GrundsteuerBetrag)</f>
        <v>375</v>
      </c>
      <c r="H338" s="7">
        <f ca="1">IF(Tilgung[[#This Row],[Zahlung
Datum]]="",0,Tilgung[[#This Row],[Zins]]+Tilgung[[#This Row],[Kapital]]+Tilgung[[#This Row],[Grundbesitz
Steuer]])</f>
        <v>1444.6281315464871</v>
      </c>
      <c r="I338" s="7">
        <f ca="1">IF(Tilgung[[#This Row],[Zahlung
Datum]]="",0,Tilgung[[#This Row],[Anfangs-
saldo]]-Tilgung[[#This Row],[Kapital]])</f>
        <v>25440.157650382174</v>
      </c>
      <c r="J338" s="8">
        <f ca="1">IF(Tilgung[[#This Row],[End-
saldo]]&gt;0,LetzteZeile-ROW(),0)</f>
        <v>25</v>
      </c>
    </row>
    <row r="339" spans="2:10" ht="15" customHeight="1" x14ac:dyDescent="0.35">
      <c r="B339" s="8">
        <f>ROWS($B$4:B339)</f>
        <v>336</v>
      </c>
      <c r="C339" s="9">
        <f ca="1">IF(EingegebeneWerte,IF(Tilgung[[#This Row],[Nr.]]&lt;=DauerDerHypothek,IF(ROW()-ROW(Tilgung[[#Headers],[Zahlung
Datum]])=1,DarlehenStart,IF(I338&gt;0,EDATE(C338,1),"")),""),"")</f>
        <v>54613</v>
      </c>
      <c r="D339" s="7">
        <f ca="1">IF(ROW()-ROW(Tilgung[[#Headers],[Anfangs-
saldo]])=1,DarlehensBetrag,IF(Tilgung[[#This Row],[Zahlung
Datum]]="",0,INDEX(Tilgung[], ROW()-4,8)))</f>
        <v>25440.157650382174</v>
      </c>
      <c r="E339" s="7">
        <f ca="1">IF(EingegebeneWerte,IF(ROW()-ROW(Tilgung[[#Headers],[Zins]])=1,-IPMT(ZinsSatz/12,1,DauerDerHypothek
-ROWS($C$4:C339)+1,Tilgung[[#This Row],[Anfangs-
saldo]]),IFERROR(-IPMT(ZinsSatz/12,1,Tilgung[[#This Row],[Anz.
verbleibend]],D340),0)),0)</f>
        <v>101.9688127551437</v>
      </c>
      <c r="F339" s="7">
        <f ca="1">IFERROR(IF(AND(EingegebeneWerte,Tilgung[[#This Row],[Zahlung
Datum]]
&lt;&gt;""),-PPMT(ZinsSatz/12,1,DauerDerHypothek-ROWS($C$4:C339)+1,Tilgung[[#This Row],[Anfangs-
saldo]]),""),0)</f>
        <v>967.64258914768561</v>
      </c>
      <c r="G339" s="7">
        <f ca="1">IF(Tilgung[[#This Row],[Zahlung
Datum]]="",0,GrundsteuerBetrag)</f>
        <v>375</v>
      </c>
      <c r="H339" s="7">
        <f ca="1">IF(Tilgung[[#This Row],[Zahlung
Datum]]="",0,Tilgung[[#This Row],[Zins]]+Tilgung[[#This Row],[Kapital]]+Tilgung[[#This Row],[Grundbesitz
Steuer]])</f>
        <v>1444.6114019028294</v>
      </c>
      <c r="I339" s="7">
        <f ca="1">IF(Tilgung[[#This Row],[Zahlung
Datum]]="",0,Tilgung[[#This Row],[Anfangs-
saldo]]-Tilgung[[#This Row],[Kapital]])</f>
        <v>24472.515061234488</v>
      </c>
      <c r="J339" s="8">
        <f ca="1">IF(Tilgung[[#This Row],[End-
saldo]]&gt;0,LetzteZeile-ROW(),0)</f>
        <v>24</v>
      </c>
    </row>
    <row r="340" spans="2:10" ht="15" customHeight="1" x14ac:dyDescent="0.35">
      <c r="B340" s="8">
        <f>ROWS($B$4:B340)</f>
        <v>337</v>
      </c>
      <c r="C340" s="9">
        <f ca="1">IF(EingegebeneWerte,IF(Tilgung[[#This Row],[Nr.]]&lt;=DauerDerHypothek,IF(ROW()-ROW(Tilgung[[#Headers],[Zahlung
Datum]])=1,DarlehenStart,IF(I339&gt;0,EDATE(C339,1),"")),""),"")</f>
        <v>54644</v>
      </c>
      <c r="D340" s="7">
        <f ca="1">IF(ROW()-ROW(Tilgung[[#Headers],[Anfangs-
saldo]])=1,DarlehensBetrag,IF(Tilgung[[#This Row],[Zahlung
Datum]]="",0,INDEX(Tilgung[], ROW()-4,8)))</f>
        <v>24472.515061234488</v>
      </c>
      <c r="E340" s="7">
        <f ca="1">IF(EingegebeneWerte,IF(ROW()-ROW(Tilgung[[#Headers],[Zins]])=1,-IPMT(ZinsSatz/12,1,DauerDerHypothek
-ROWS($C$4:C340)+1,Tilgung[[#This Row],[Anfangs-
saldo]]),IFERROR(-IPMT(ZinsSatz/12,1,Tilgung[[#This Row],[Anz.
verbleibend]],D341),0)),0)</f>
        <v>97.920169283188969</v>
      </c>
      <c r="F340" s="7">
        <f ca="1">IFERROR(IF(AND(EingegebeneWerte,Tilgung[[#This Row],[Zahlung
Datum]]
&lt;&gt;""),-PPMT(ZinsSatz/12,1,DauerDerHypothek-ROWS($C$4:C340)+1,Tilgung[[#This Row],[Anfangs-
saldo]]),""),0)</f>
        <v>971.67443326913451</v>
      </c>
      <c r="G340" s="7">
        <f ca="1">IF(Tilgung[[#This Row],[Zahlung
Datum]]="",0,GrundsteuerBetrag)</f>
        <v>375</v>
      </c>
      <c r="H340" s="7">
        <f ca="1">IF(Tilgung[[#This Row],[Zahlung
Datum]]="",0,Tilgung[[#This Row],[Zins]]+Tilgung[[#This Row],[Kapital]]+Tilgung[[#This Row],[Grundbesitz
Steuer]])</f>
        <v>1444.5946025523235</v>
      </c>
      <c r="I340" s="7">
        <f ca="1">IF(Tilgung[[#This Row],[Zahlung
Datum]]="",0,Tilgung[[#This Row],[Anfangs-
saldo]]-Tilgung[[#This Row],[Kapital]])</f>
        <v>23500.840627965354</v>
      </c>
      <c r="J340" s="8">
        <f ca="1">IF(Tilgung[[#This Row],[End-
saldo]]&gt;0,LetzteZeile-ROW(),0)</f>
        <v>23</v>
      </c>
    </row>
    <row r="341" spans="2:10" ht="15" customHeight="1" x14ac:dyDescent="0.35">
      <c r="B341" s="8">
        <f>ROWS($B$4:B341)</f>
        <v>338</v>
      </c>
      <c r="C341" s="9">
        <f ca="1">IF(EingegebeneWerte,IF(Tilgung[[#This Row],[Nr.]]&lt;=DauerDerHypothek,IF(ROW()-ROW(Tilgung[[#Headers],[Zahlung
Datum]])=1,DarlehenStart,IF(I340&gt;0,EDATE(C340,1),"")),""),"")</f>
        <v>54675</v>
      </c>
      <c r="D341" s="7">
        <f ca="1">IF(ROW()-ROW(Tilgung[[#Headers],[Anfangs-
saldo]])=1,DarlehensBetrag,IF(Tilgung[[#This Row],[Zahlung
Datum]]="",0,INDEX(Tilgung[], ROW()-4,8)))</f>
        <v>23500.840627965354</v>
      </c>
      <c r="E341" s="7">
        <f ca="1">IF(EingegebeneWerte,IF(ROW()-ROW(Tilgung[[#Headers],[Zins]])=1,-IPMT(ZinsSatz/12,1,DauerDerHypothek
-ROWS($C$4:C341)+1,Tilgung[[#This Row],[Anfangs-
saldo]]),IFERROR(-IPMT(ZinsSatz/12,1,Tilgung[[#This Row],[Anz.
verbleibend]],D342),0)),0)</f>
        <v>93.854656463434438</v>
      </c>
      <c r="F341" s="7">
        <f ca="1">IFERROR(IF(AND(EingegebeneWerte,Tilgung[[#This Row],[Zahlung
Datum]]
&lt;&gt;""),-PPMT(ZinsSatz/12,1,DauerDerHypothek-ROWS($C$4:C341)+1,Tilgung[[#This Row],[Anfangs-
saldo]]),""),0)</f>
        <v>975.72307674108913</v>
      </c>
      <c r="G341" s="7">
        <f ca="1">IF(Tilgung[[#This Row],[Zahlung
Datum]]="",0,GrundsteuerBetrag)</f>
        <v>375</v>
      </c>
      <c r="H341" s="7">
        <f ca="1">IF(Tilgung[[#This Row],[Zahlung
Datum]]="",0,Tilgung[[#This Row],[Zins]]+Tilgung[[#This Row],[Kapital]]+Tilgung[[#This Row],[Grundbesitz
Steuer]])</f>
        <v>1444.5777332045236</v>
      </c>
      <c r="I341" s="7">
        <f ca="1">IF(Tilgung[[#This Row],[Zahlung
Datum]]="",0,Tilgung[[#This Row],[Anfangs-
saldo]]-Tilgung[[#This Row],[Kapital]])</f>
        <v>22525.117551224266</v>
      </c>
      <c r="J341" s="8">
        <f ca="1">IF(Tilgung[[#This Row],[End-
saldo]]&gt;0,LetzteZeile-ROW(),0)</f>
        <v>22</v>
      </c>
    </row>
    <row r="342" spans="2:10" ht="15" customHeight="1" x14ac:dyDescent="0.35">
      <c r="B342" s="8">
        <f>ROWS($B$4:B342)</f>
        <v>339</v>
      </c>
      <c r="C342" s="9">
        <f ca="1">IF(EingegebeneWerte,IF(Tilgung[[#This Row],[Nr.]]&lt;=DauerDerHypothek,IF(ROW()-ROW(Tilgung[[#Headers],[Zahlung
Datum]])=1,DarlehenStart,IF(I341&gt;0,EDATE(C341,1),"")),""),"")</f>
        <v>54705</v>
      </c>
      <c r="D342" s="7">
        <f ca="1">IF(ROW()-ROW(Tilgung[[#Headers],[Anfangs-
saldo]])=1,DarlehensBetrag,IF(Tilgung[[#This Row],[Zahlung
Datum]]="",0,INDEX(Tilgung[], ROW()-4,8)))</f>
        <v>22525.117551224266</v>
      </c>
      <c r="E342" s="7">
        <f ca="1">IF(EingegebeneWerte,IF(ROW()-ROW(Tilgung[[#Headers],[Zins]])=1,-IPMT(ZinsSatz/12,1,DauerDerHypothek
-ROWS($C$4:C342)+1,Tilgung[[#This Row],[Anfangs-
saldo]]),IFERROR(-IPMT(ZinsSatz/12,1,Tilgung[[#This Row],[Anz.
verbleibend]],D343),0)),0)</f>
        <v>89.77220400693092</v>
      </c>
      <c r="F342" s="7">
        <f ca="1">IFERROR(IF(AND(EingegebeneWerte,Tilgung[[#This Row],[Zahlung
Datum]]
&lt;&gt;""),-PPMT(ZinsSatz/12,1,DauerDerHypothek-ROWS($C$4:C342)+1,Tilgung[[#This Row],[Anfangs-
saldo]]),""),0)</f>
        <v>979.78858956084377</v>
      </c>
      <c r="G342" s="7">
        <f ca="1">IF(Tilgung[[#This Row],[Zahlung
Datum]]="",0,GrundsteuerBetrag)</f>
        <v>375</v>
      </c>
      <c r="H342" s="7">
        <f ca="1">IF(Tilgung[[#This Row],[Zahlung
Datum]]="",0,Tilgung[[#This Row],[Zins]]+Tilgung[[#This Row],[Kapital]]+Tilgung[[#This Row],[Grundbesitz
Steuer]])</f>
        <v>1444.5607935677747</v>
      </c>
      <c r="I342" s="7">
        <f ca="1">IF(Tilgung[[#This Row],[Zahlung
Datum]]="",0,Tilgung[[#This Row],[Anfangs-
saldo]]-Tilgung[[#This Row],[Kapital]])</f>
        <v>21545.328961663421</v>
      </c>
      <c r="J342" s="8">
        <f ca="1">IF(Tilgung[[#This Row],[End-
saldo]]&gt;0,LetzteZeile-ROW(),0)</f>
        <v>21</v>
      </c>
    </row>
    <row r="343" spans="2:10" ht="15" customHeight="1" x14ac:dyDescent="0.35">
      <c r="B343" s="8">
        <f>ROWS($B$4:B343)</f>
        <v>340</v>
      </c>
      <c r="C343" s="9">
        <f ca="1">IF(EingegebeneWerte,IF(Tilgung[[#This Row],[Nr.]]&lt;=DauerDerHypothek,IF(ROW()-ROW(Tilgung[[#Headers],[Zahlung
Datum]])=1,DarlehenStart,IF(I342&gt;0,EDATE(C342,1),"")),""),"")</f>
        <v>54736</v>
      </c>
      <c r="D343" s="7">
        <f ca="1">IF(ROW()-ROW(Tilgung[[#Headers],[Anfangs-
saldo]])=1,DarlehensBetrag,IF(Tilgung[[#This Row],[Zahlung
Datum]]="",0,INDEX(Tilgung[], ROW()-4,8)))</f>
        <v>21545.328961663421</v>
      </c>
      <c r="E343" s="7">
        <f ca="1">IF(EingegebeneWerte,IF(ROW()-ROW(Tilgung[[#Headers],[Zins]])=1,-IPMT(ZinsSatz/12,1,DauerDerHypothek
-ROWS($C$4:C343)+1,Tilgung[[#This Row],[Anfangs-
saldo]]),IFERROR(-IPMT(ZinsSatz/12,1,Tilgung[[#This Row],[Anz.
verbleibend]],D344),0)),0)</f>
        <v>85.672741331858631</v>
      </c>
      <c r="F343" s="7">
        <f ca="1">IFERROR(IF(AND(EingegebeneWerte,Tilgung[[#This Row],[Zahlung
Datum]]
&lt;&gt;""),-PPMT(ZinsSatz/12,1,DauerDerHypothek-ROWS($C$4:C343)+1,Tilgung[[#This Row],[Anfangs-
saldo]]),""),0)</f>
        <v>983.87104201734724</v>
      </c>
      <c r="G343" s="7">
        <f ca="1">IF(Tilgung[[#This Row],[Zahlung
Datum]]="",0,GrundsteuerBetrag)</f>
        <v>375</v>
      </c>
      <c r="H343" s="7">
        <f ca="1">IF(Tilgung[[#This Row],[Zahlung
Datum]]="",0,Tilgung[[#This Row],[Zins]]+Tilgung[[#This Row],[Kapital]]+Tilgung[[#This Row],[Grundbesitz
Steuer]])</f>
        <v>1444.5437833492058</v>
      </c>
      <c r="I343" s="7">
        <f ca="1">IF(Tilgung[[#This Row],[Zahlung
Datum]]="",0,Tilgung[[#This Row],[Anfangs-
saldo]]-Tilgung[[#This Row],[Kapital]])</f>
        <v>20561.457919646073</v>
      </c>
      <c r="J343" s="8">
        <f ca="1">IF(Tilgung[[#This Row],[End-
saldo]]&gt;0,LetzteZeile-ROW(),0)</f>
        <v>20</v>
      </c>
    </row>
    <row r="344" spans="2:10" ht="15" customHeight="1" x14ac:dyDescent="0.35">
      <c r="B344" s="8">
        <f>ROWS($B$4:B344)</f>
        <v>341</v>
      </c>
      <c r="C344" s="9">
        <f ca="1">IF(EingegebeneWerte,IF(Tilgung[[#This Row],[Nr.]]&lt;=DauerDerHypothek,IF(ROW()-ROW(Tilgung[[#Headers],[Zahlung
Datum]])=1,DarlehenStart,IF(I343&gt;0,EDATE(C343,1),"")),""),"")</f>
        <v>54766</v>
      </c>
      <c r="D344" s="7">
        <f ca="1">IF(ROW()-ROW(Tilgung[[#Headers],[Anfangs-
saldo]])=1,DarlehensBetrag,IF(Tilgung[[#This Row],[Zahlung
Datum]]="",0,INDEX(Tilgung[], ROW()-4,8)))</f>
        <v>20561.457919646073</v>
      </c>
      <c r="E344" s="7">
        <f ca="1">IF(EingegebeneWerte,IF(ROW()-ROW(Tilgung[[#Headers],[Zins]])=1,-IPMT(ZinsSatz/12,1,DauerDerHypothek
-ROWS($C$4:C344)+1,Tilgung[[#This Row],[Anfangs-
saldo]]),IFERROR(-IPMT(ZinsSatz/12,1,Tilgung[[#This Row],[Anz.
verbleibend]],D345),0)),0)</f>
        <v>81.556197562306878</v>
      </c>
      <c r="F344" s="7">
        <f ca="1">IFERROR(IF(AND(EingegebeneWerte,Tilgung[[#This Row],[Zahlung
Datum]]
&lt;&gt;""),-PPMT(ZinsSatz/12,1,DauerDerHypothek-ROWS($C$4:C344)+1,Tilgung[[#This Row],[Anfangs-
saldo]]),""),0)</f>
        <v>987.97050469241947</v>
      </c>
      <c r="G344" s="7">
        <f ca="1">IF(Tilgung[[#This Row],[Zahlung
Datum]]="",0,GrundsteuerBetrag)</f>
        <v>375</v>
      </c>
      <c r="H344" s="7">
        <f ca="1">IF(Tilgung[[#This Row],[Zahlung
Datum]]="",0,Tilgung[[#This Row],[Zins]]+Tilgung[[#This Row],[Kapital]]+Tilgung[[#This Row],[Grundbesitz
Steuer]])</f>
        <v>1444.5267022547264</v>
      </c>
      <c r="I344" s="7">
        <f ca="1">IF(Tilgung[[#This Row],[Zahlung
Datum]]="",0,Tilgung[[#This Row],[Anfangs-
saldo]]-Tilgung[[#This Row],[Kapital]])</f>
        <v>19573.487414953652</v>
      </c>
      <c r="J344" s="8">
        <f ca="1">IF(Tilgung[[#This Row],[End-
saldo]]&gt;0,LetzteZeile-ROW(),0)</f>
        <v>19</v>
      </c>
    </row>
    <row r="345" spans="2:10" ht="15" customHeight="1" x14ac:dyDescent="0.35">
      <c r="B345" s="8">
        <f>ROWS($B$4:B345)</f>
        <v>342</v>
      </c>
      <c r="C345" s="9">
        <f ca="1">IF(EingegebeneWerte,IF(Tilgung[[#This Row],[Nr.]]&lt;=DauerDerHypothek,IF(ROW()-ROW(Tilgung[[#Headers],[Zahlung
Datum]])=1,DarlehenStart,IF(I344&gt;0,EDATE(C344,1),"")),""),"")</f>
        <v>54797</v>
      </c>
      <c r="D345" s="7">
        <f ca="1">IF(ROW()-ROW(Tilgung[[#Headers],[Anfangs-
saldo]])=1,DarlehensBetrag,IF(Tilgung[[#This Row],[Zahlung
Datum]]="",0,INDEX(Tilgung[], ROW()-4,8)))</f>
        <v>19573.487414953652</v>
      </c>
      <c r="E345" s="7">
        <f ca="1">IF(EingegebeneWerte,IF(ROW()-ROW(Tilgung[[#Headers],[Zins]])=1,-IPMT(ZinsSatz/12,1,DauerDerHypothek
-ROWS($C$4:C345)+1,Tilgung[[#This Row],[Anfangs-
saldo]]),IFERROR(-IPMT(ZinsSatz/12,1,Tilgung[[#This Row],[Anz.
verbleibend]],D346),0)),0)</f>
        <v>77.422501527048667</v>
      </c>
      <c r="F345" s="7">
        <f ca="1">IFERROR(IF(AND(EingegebeneWerte,Tilgung[[#This Row],[Zahlung
Datum]]
&lt;&gt;""),-PPMT(ZinsSatz/12,1,DauerDerHypothek-ROWS($C$4:C345)+1,Tilgung[[#This Row],[Anfangs-
saldo]]),""),0)</f>
        <v>992.08704846197099</v>
      </c>
      <c r="G345" s="7">
        <f ca="1">IF(Tilgung[[#This Row],[Zahlung
Datum]]="",0,GrundsteuerBetrag)</f>
        <v>375</v>
      </c>
      <c r="H345" s="7">
        <f ca="1">IF(Tilgung[[#This Row],[Zahlung
Datum]]="",0,Tilgung[[#This Row],[Zins]]+Tilgung[[#This Row],[Kapital]]+Tilgung[[#This Row],[Grundbesitz
Steuer]])</f>
        <v>1444.5095499890197</v>
      </c>
      <c r="I345" s="7">
        <f ca="1">IF(Tilgung[[#This Row],[Zahlung
Datum]]="",0,Tilgung[[#This Row],[Anfangs-
saldo]]-Tilgung[[#This Row],[Kapital]])</f>
        <v>18581.400366491682</v>
      </c>
      <c r="J345" s="8">
        <f ca="1">IF(Tilgung[[#This Row],[End-
saldo]]&gt;0,LetzteZeile-ROW(),0)</f>
        <v>18</v>
      </c>
    </row>
    <row r="346" spans="2:10" ht="15" customHeight="1" x14ac:dyDescent="0.35">
      <c r="B346" s="8">
        <f>ROWS($B$4:B346)</f>
        <v>343</v>
      </c>
      <c r="C346" s="9">
        <f ca="1">IF(EingegebeneWerte,IF(Tilgung[[#This Row],[Nr.]]&lt;=DauerDerHypothek,IF(ROW()-ROW(Tilgung[[#Headers],[Zahlung
Datum]])=1,DarlehenStart,IF(I345&gt;0,EDATE(C345,1),"")),""),"")</f>
        <v>54828</v>
      </c>
      <c r="D346" s="7">
        <f ca="1">IF(ROW()-ROW(Tilgung[[#Headers],[Anfangs-
saldo]])=1,DarlehensBetrag,IF(Tilgung[[#This Row],[Zahlung
Datum]]="",0,INDEX(Tilgung[], ROW()-4,8)))</f>
        <v>18581.400366491682</v>
      </c>
      <c r="E346" s="7">
        <f ca="1">IF(EingegebeneWerte,IF(ROW()-ROW(Tilgung[[#Headers],[Zins]])=1,-IPMT(ZinsSatz/12,1,DauerDerHypothek
-ROWS($C$4:C346)+1,Tilgung[[#This Row],[Anfangs-
saldo]]),IFERROR(-IPMT(ZinsSatz/12,1,Tilgung[[#This Row],[Anz.
verbleibend]],D347),0)),0)</f>
        <v>73.271581758310219</v>
      </c>
      <c r="F346" s="7">
        <f ca="1">IFERROR(IF(AND(EingegebeneWerte,Tilgung[[#This Row],[Zahlung
Datum]]
&lt;&gt;""),-PPMT(ZinsSatz/12,1,DauerDerHypothek-ROWS($C$4:C346)+1,Tilgung[[#This Row],[Anfangs-
saldo]]),""),0)</f>
        <v>996.22074449722959</v>
      </c>
      <c r="G346" s="7">
        <f ca="1">IF(Tilgung[[#This Row],[Zahlung
Datum]]="",0,GrundsteuerBetrag)</f>
        <v>375</v>
      </c>
      <c r="H346" s="7">
        <f ca="1">IF(Tilgung[[#This Row],[Zahlung
Datum]]="",0,Tilgung[[#This Row],[Zins]]+Tilgung[[#This Row],[Kapital]]+Tilgung[[#This Row],[Grundbesitz
Steuer]])</f>
        <v>1444.4923262555399</v>
      </c>
      <c r="I346" s="7">
        <f ca="1">IF(Tilgung[[#This Row],[Zahlung
Datum]]="",0,Tilgung[[#This Row],[Anfangs-
saldo]]-Tilgung[[#This Row],[Kapital]])</f>
        <v>17585.179621994452</v>
      </c>
      <c r="J346" s="8">
        <f ca="1">IF(Tilgung[[#This Row],[End-
saldo]]&gt;0,LetzteZeile-ROW(),0)</f>
        <v>17</v>
      </c>
    </row>
    <row r="347" spans="2:10" ht="15" customHeight="1" x14ac:dyDescent="0.35">
      <c r="B347" s="8">
        <f>ROWS($B$4:B347)</f>
        <v>344</v>
      </c>
      <c r="C347" s="9">
        <f ca="1">IF(EingegebeneWerte,IF(Tilgung[[#This Row],[Nr.]]&lt;=DauerDerHypothek,IF(ROW()-ROW(Tilgung[[#Headers],[Zahlung
Datum]])=1,DarlehenStart,IF(I346&gt;0,EDATE(C346,1),"")),""),"")</f>
        <v>54856</v>
      </c>
      <c r="D347" s="7">
        <f ca="1">IF(ROW()-ROW(Tilgung[[#Headers],[Anfangs-
saldo]])=1,DarlehensBetrag,IF(Tilgung[[#This Row],[Zahlung
Datum]]="",0,INDEX(Tilgung[], ROW()-4,8)))</f>
        <v>17585.179621994452</v>
      </c>
      <c r="E347" s="7">
        <f ca="1">IF(EingegebeneWerte,IF(ROW()-ROW(Tilgung[[#Headers],[Zins]])=1,-IPMT(ZinsSatz/12,1,DauerDerHypothek
-ROWS($C$4:C347)+1,Tilgung[[#This Row],[Anfangs-
saldo]]),IFERROR(-IPMT(ZinsSatz/12,1,Tilgung[[#This Row],[Anz.
verbleibend]],D348),0)),0)</f>
        <v>69.10336649053535</v>
      </c>
      <c r="F347" s="7">
        <f ca="1">IFERROR(IF(AND(EingegebeneWerte,Tilgung[[#This Row],[Zahlung
Datum]]
&lt;&gt;""),-PPMT(ZinsSatz/12,1,DauerDerHypothek-ROWS($C$4:C347)+1,Tilgung[[#This Row],[Anfangs-
saldo]]),""),0)</f>
        <v>1000.3716642659678</v>
      </c>
      <c r="G347" s="7">
        <f ca="1">IF(Tilgung[[#This Row],[Zahlung
Datum]]="",0,GrundsteuerBetrag)</f>
        <v>375</v>
      </c>
      <c r="H347" s="7">
        <f ca="1">IF(Tilgung[[#This Row],[Zahlung
Datum]]="",0,Tilgung[[#This Row],[Zins]]+Tilgung[[#This Row],[Kapital]]+Tilgung[[#This Row],[Grundbesitz
Steuer]])</f>
        <v>1444.4750307565032</v>
      </c>
      <c r="I347" s="7">
        <f ca="1">IF(Tilgung[[#This Row],[Zahlung
Datum]]="",0,Tilgung[[#This Row],[Anfangs-
saldo]]-Tilgung[[#This Row],[Kapital]])</f>
        <v>16584.807957728484</v>
      </c>
      <c r="J347" s="8">
        <f ca="1">IF(Tilgung[[#This Row],[End-
saldo]]&gt;0,LetzteZeile-ROW(),0)</f>
        <v>16</v>
      </c>
    </row>
    <row r="348" spans="2:10" ht="15" customHeight="1" x14ac:dyDescent="0.35">
      <c r="B348" s="8">
        <f>ROWS($B$4:B348)</f>
        <v>345</v>
      </c>
      <c r="C348" s="9">
        <f ca="1">IF(EingegebeneWerte,IF(Tilgung[[#This Row],[Nr.]]&lt;=DauerDerHypothek,IF(ROW()-ROW(Tilgung[[#Headers],[Zahlung
Datum]])=1,DarlehenStart,IF(I347&gt;0,EDATE(C347,1),"")),""),"")</f>
        <v>54887</v>
      </c>
      <c r="D348" s="7">
        <f ca="1">IF(ROW()-ROW(Tilgung[[#Headers],[Anfangs-
saldo]])=1,DarlehensBetrag,IF(Tilgung[[#This Row],[Zahlung
Datum]]="",0,INDEX(Tilgung[], ROW()-4,8)))</f>
        <v>16584.807957728484</v>
      </c>
      <c r="E348" s="7">
        <f ca="1">IF(EingegebeneWerte,IF(ROW()-ROW(Tilgung[[#Headers],[Zins]])=1,-IPMT(ZinsSatz/12,1,DauerDerHypothek
-ROWS($C$4:C348)+1,Tilgung[[#This Row],[Anfangs-
saldo]]),IFERROR(-IPMT(ZinsSatz/12,1,Tilgung[[#This Row],[Anz.
verbleibend]],D349),0)),0)</f>
        <v>64.91778365914476</v>
      </c>
      <c r="F348" s="7">
        <f ca="1">IFERROR(IF(AND(EingegebeneWerte,Tilgung[[#This Row],[Zahlung
Datum]]
&lt;&gt;""),-PPMT(ZinsSatz/12,1,DauerDerHypothek-ROWS($C$4:C348)+1,Tilgung[[#This Row],[Anfangs-
saldo]]),""),0)</f>
        <v>1004.5398795337426</v>
      </c>
      <c r="G348" s="7">
        <f ca="1">IF(Tilgung[[#This Row],[Zahlung
Datum]]="",0,GrundsteuerBetrag)</f>
        <v>375</v>
      </c>
      <c r="H348" s="7">
        <f ca="1">IF(Tilgung[[#This Row],[Zahlung
Datum]]="",0,Tilgung[[#This Row],[Zins]]+Tilgung[[#This Row],[Kapital]]+Tilgung[[#This Row],[Grundbesitz
Steuer]])</f>
        <v>1444.4576631928874</v>
      </c>
      <c r="I348" s="7">
        <f ca="1">IF(Tilgung[[#This Row],[Zahlung
Datum]]="",0,Tilgung[[#This Row],[Anfangs-
saldo]]-Tilgung[[#This Row],[Kapital]])</f>
        <v>15580.268078194742</v>
      </c>
      <c r="J348" s="8">
        <f ca="1">IF(Tilgung[[#This Row],[End-
saldo]]&gt;0,LetzteZeile-ROW(),0)</f>
        <v>15</v>
      </c>
    </row>
    <row r="349" spans="2:10" ht="15" customHeight="1" x14ac:dyDescent="0.35">
      <c r="B349" s="8">
        <f>ROWS($B$4:B349)</f>
        <v>346</v>
      </c>
      <c r="C349" s="9">
        <f ca="1">IF(EingegebeneWerte,IF(Tilgung[[#This Row],[Nr.]]&lt;=DauerDerHypothek,IF(ROW()-ROW(Tilgung[[#Headers],[Zahlung
Datum]])=1,DarlehenStart,IF(I348&gt;0,EDATE(C348,1),"")),""),"")</f>
        <v>54917</v>
      </c>
      <c r="D349" s="7">
        <f ca="1">IF(ROW()-ROW(Tilgung[[#Headers],[Anfangs-
saldo]])=1,DarlehensBetrag,IF(Tilgung[[#This Row],[Zahlung
Datum]]="",0,INDEX(Tilgung[], ROW()-4,8)))</f>
        <v>15580.268078194742</v>
      </c>
      <c r="E349" s="7">
        <f ca="1">IF(EingegebeneWerte,IF(ROW()-ROW(Tilgung[[#Headers],[Zins]])=1,-IPMT(ZinsSatz/12,1,DauerDerHypothek
-ROWS($C$4:C349)+1,Tilgung[[#This Row],[Anfangs-
saldo]]),IFERROR(-IPMT(ZinsSatz/12,1,Tilgung[[#This Row],[Anz.
verbleibend]],D350),0)),0)</f>
        <v>60.714760899290035</v>
      </c>
      <c r="F349" s="7">
        <f ca="1">IFERROR(IF(AND(EingegebeneWerte,Tilgung[[#This Row],[Zahlung
Datum]]
&lt;&gt;""),-PPMT(ZinsSatz/12,1,DauerDerHypothek-ROWS($C$4:C349)+1,Tilgung[[#This Row],[Anfangs-
saldo]]),""),0)</f>
        <v>1008.7254623651334</v>
      </c>
      <c r="G349" s="7">
        <f ca="1">IF(Tilgung[[#This Row],[Zahlung
Datum]]="",0,GrundsteuerBetrag)</f>
        <v>375</v>
      </c>
      <c r="H349" s="7">
        <f ca="1">IF(Tilgung[[#This Row],[Zahlung
Datum]]="",0,Tilgung[[#This Row],[Zins]]+Tilgung[[#This Row],[Kapital]]+Tilgung[[#This Row],[Grundbesitz
Steuer]])</f>
        <v>1444.4402232644234</v>
      </c>
      <c r="I349" s="7">
        <f ca="1">IF(Tilgung[[#This Row],[Zahlung
Datum]]="",0,Tilgung[[#This Row],[Anfangs-
saldo]]-Tilgung[[#This Row],[Kapital]])</f>
        <v>14571.542615829609</v>
      </c>
      <c r="J349" s="8">
        <f ca="1">IF(Tilgung[[#This Row],[End-
saldo]]&gt;0,LetzteZeile-ROW(),0)</f>
        <v>14</v>
      </c>
    </row>
    <row r="350" spans="2:10" ht="15" customHeight="1" x14ac:dyDescent="0.35">
      <c r="B350" s="8">
        <f>ROWS($B$4:B350)</f>
        <v>347</v>
      </c>
      <c r="C350" s="9">
        <f ca="1">IF(EingegebeneWerte,IF(Tilgung[[#This Row],[Nr.]]&lt;=DauerDerHypothek,IF(ROW()-ROW(Tilgung[[#Headers],[Zahlung
Datum]])=1,DarlehenStart,IF(I349&gt;0,EDATE(C349,1),"")),""),"")</f>
        <v>54948</v>
      </c>
      <c r="D350" s="7">
        <f ca="1">IF(ROW()-ROW(Tilgung[[#Headers],[Anfangs-
saldo]])=1,DarlehensBetrag,IF(Tilgung[[#This Row],[Zahlung
Datum]]="",0,INDEX(Tilgung[], ROW()-4,8)))</f>
        <v>14571.542615829609</v>
      </c>
      <c r="E350" s="7">
        <f ca="1">IF(EingegebeneWerte,IF(ROW()-ROW(Tilgung[[#Headers],[Zins]])=1,-IPMT(ZinsSatz/12,1,DauerDerHypothek
-ROWS($C$4:C350)+1,Tilgung[[#This Row],[Anfangs-
saldo]]),IFERROR(-IPMT(ZinsSatz/12,1,Tilgung[[#This Row],[Anz.
verbleibend]],D351),0)),0)</f>
        <v>56.494225544602585</v>
      </c>
      <c r="F350" s="7">
        <f ca="1">IFERROR(IF(AND(EingegebeneWerte,Tilgung[[#This Row],[Zahlung
Datum]]
&lt;&gt;""),-PPMT(ZinsSatz/12,1,DauerDerHypothek-ROWS($C$4:C350)+1,Tilgung[[#This Row],[Anfangs-
saldo]]),""),0)</f>
        <v>1012.9284851249878</v>
      </c>
      <c r="G350" s="7">
        <f ca="1">IF(Tilgung[[#This Row],[Zahlung
Datum]]="",0,GrundsteuerBetrag)</f>
        <v>375</v>
      </c>
      <c r="H350" s="7">
        <f ca="1">IF(Tilgung[[#This Row],[Zahlung
Datum]]="",0,Tilgung[[#This Row],[Zins]]+Tilgung[[#This Row],[Kapital]]+Tilgung[[#This Row],[Grundbesitz
Steuer]])</f>
        <v>1444.4227106695903</v>
      </c>
      <c r="I350" s="7">
        <f ca="1">IF(Tilgung[[#This Row],[Zahlung
Datum]]="",0,Tilgung[[#This Row],[Anfangs-
saldo]]-Tilgung[[#This Row],[Kapital]])</f>
        <v>13558.61413070462</v>
      </c>
      <c r="J350" s="8">
        <f ca="1">IF(Tilgung[[#This Row],[End-
saldo]]&gt;0,LetzteZeile-ROW(),0)</f>
        <v>13</v>
      </c>
    </row>
    <row r="351" spans="2:10" ht="15" customHeight="1" x14ac:dyDescent="0.35">
      <c r="B351" s="8">
        <f>ROWS($B$4:B351)</f>
        <v>348</v>
      </c>
      <c r="C351" s="9">
        <f ca="1">IF(EingegebeneWerte,IF(Tilgung[[#This Row],[Nr.]]&lt;=DauerDerHypothek,IF(ROW()-ROW(Tilgung[[#Headers],[Zahlung
Datum]])=1,DarlehenStart,IF(I350&gt;0,EDATE(C350,1),"")),""),"")</f>
        <v>54978</v>
      </c>
      <c r="D351" s="7">
        <f ca="1">IF(ROW()-ROW(Tilgung[[#Headers],[Anfangs-
saldo]])=1,DarlehensBetrag,IF(Tilgung[[#This Row],[Zahlung
Datum]]="",0,INDEX(Tilgung[], ROW()-4,8)))</f>
        <v>13558.61413070462</v>
      </c>
      <c r="E351" s="7">
        <f ca="1">IF(EingegebeneWerte,IF(ROW()-ROW(Tilgung[[#Headers],[Zins]])=1,-IPMT(ZinsSatz/12,1,DauerDerHypothek
-ROWS($C$4:C351)+1,Tilgung[[#This Row],[Anfangs-
saldo]]),IFERROR(-IPMT(ZinsSatz/12,1,Tilgung[[#This Row],[Anz.
verbleibend]],D352),0)),0)</f>
        <v>52.256104625937269</v>
      </c>
      <c r="F351" s="7">
        <f ca="1">IFERROR(IF(AND(EingegebeneWerte,Tilgung[[#This Row],[Zahlung
Datum]]
&lt;&gt;""),-PPMT(ZinsSatz/12,1,DauerDerHypothek-ROWS($C$4:C351)+1,Tilgung[[#This Row],[Anfangs-
saldo]]),""),0)</f>
        <v>1017.1490204796754</v>
      </c>
      <c r="G351" s="7">
        <f ca="1">IF(Tilgung[[#This Row],[Zahlung
Datum]]="",0,GrundsteuerBetrag)</f>
        <v>375</v>
      </c>
      <c r="H351" s="7">
        <f ca="1">IF(Tilgung[[#This Row],[Zahlung
Datum]]="",0,Tilgung[[#This Row],[Zins]]+Tilgung[[#This Row],[Kapital]]+Tilgung[[#This Row],[Grundbesitz
Steuer]])</f>
        <v>1444.4051251056126</v>
      </c>
      <c r="I351" s="7">
        <f ca="1">IF(Tilgung[[#This Row],[Zahlung
Datum]]="",0,Tilgung[[#This Row],[Anfangs-
saldo]]-Tilgung[[#This Row],[Kapital]])</f>
        <v>12541.465110224945</v>
      </c>
      <c r="J351" s="8">
        <f ca="1">IF(Tilgung[[#This Row],[End-
saldo]]&gt;0,LetzteZeile-ROW(),0)</f>
        <v>12</v>
      </c>
    </row>
    <row r="352" spans="2:10" ht="15" customHeight="1" x14ac:dyDescent="0.35">
      <c r="B352" s="8">
        <f>ROWS($B$4:B352)</f>
        <v>349</v>
      </c>
      <c r="C352" s="9">
        <f ca="1">IF(EingegebeneWerte,IF(Tilgung[[#This Row],[Nr.]]&lt;=DauerDerHypothek,IF(ROW()-ROW(Tilgung[[#Headers],[Zahlung
Datum]])=1,DarlehenStart,IF(I351&gt;0,EDATE(C351,1),"")),""),"")</f>
        <v>55009</v>
      </c>
      <c r="D352" s="7">
        <f ca="1">IF(ROW()-ROW(Tilgung[[#Headers],[Anfangs-
saldo]])=1,DarlehensBetrag,IF(Tilgung[[#This Row],[Zahlung
Datum]]="",0,INDEX(Tilgung[], ROW()-4,8)))</f>
        <v>12541.465110224945</v>
      </c>
      <c r="E352" s="7">
        <f ca="1">IF(EingegebeneWerte,IF(ROW()-ROW(Tilgung[[#Headers],[Zins]])=1,-IPMT(ZinsSatz/12,1,DauerDerHypothek
-ROWS($C$4:C352)+1,Tilgung[[#This Row],[Anfangs-
saldo]]),IFERROR(-IPMT(ZinsSatz/12,1,Tilgung[[#This Row],[Anz.
verbleibend]],D353),0)),0)</f>
        <v>48.000324870110852</v>
      </c>
      <c r="F352" s="7">
        <f ca="1">IFERROR(IF(AND(EingegebeneWerte,Tilgung[[#This Row],[Zahlung
Datum]]
&lt;&gt;""),-PPMT(ZinsSatz/12,1,DauerDerHypothek-ROWS($C$4:C352)+1,Tilgung[[#This Row],[Anfangs-
saldo]]),""),0)</f>
        <v>1021.3871413983405</v>
      </c>
      <c r="G352" s="7">
        <f ca="1">IF(Tilgung[[#This Row],[Zahlung
Datum]]="",0,GrundsteuerBetrag)</f>
        <v>375</v>
      </c>
      <c r="H352" s="7">
        <f ca="1">IF(Tilgung[[#This Row],[Zahlung
Datum]]="",0,Tilgung[[#This Row],[Zins]]+Tilgung[[#This Row],[Kapital]]+Tilgung[[#This Row],[Grundbesitz
Steuer]])</f>
        <v>1444.3874662684514</v>
      </c>
      <c r="I352" s="7">
        <f ca="1">IF(Tilgung[[#This Row],[Zahlung
Datum]]="",0,Tilgung[[#This Row],[Anfangs-
saldo]]-Tilgung[[#This Row],[Kapital]])</f>
        <v>11520.077968826605</v>
      </c>
      <c r="J352" s="8">
        <f ca="1">IF(Tilgung[[#This Row],[End-
saldo]]&gt;0,LetzteZeile-ROW(),0)</f>
        <v>11</v>
      </c>
    </row>
    <row r="353" spans="2:10" ht="15" customHeight="1" x14ac:dyDescent="0.35">
      <c r="B353" s="8">
        <f>ROWS($B$4:B353)</f>
        <v>350</v>
      </c>
      <c r="C353" s="9">
        <f ca="1">IF(EingegebeneWerte,IF(Tilgung[[#This Row],[Nr.]]&lt;=DauerDerHypothek,IF(ROW()-ROW(Tilgung[[#Headers],[Zahlung
Datum]])=1,DarlehenStart,IF(I352&gt;0,EDATE(C352,1),"")),""),"")</f>
        <v>55040</v>
      </c>
      <c r="D353" s="7">
        <f ca="1">IF(ROW()-ROW(Tilgung[[#Headers],[Anfangs-
saldo]])=1,DarlehensBetrag,IF(Tilgung[[#This Row],[Zahlung
Datum]]="",0,INDEX(Tilgung[], ROW()-4,8)))</f>
        <v>11520.077968826605</v>
      </c>
      <c r="E353" s="7">
        <f ca="1">IF(EingegebeneWerte,IF(ROW()-ROW(Tilgung[[#Headers],[Zins]])=1,-IPMT(ZinsSatz/12,1,DauerDerHypothek
-ROWS($C$4:C353)+1,Tilgung[[#This Row],[Anfangs-
saldo]]),IFERROR(-IPMT(ZinsSatz/12,1,Tilgung[[#This Row],[Anz.
verbleibend]],D354),0)),0)</f>
        <v>43.726812698635158</v>
      </c>
      <c r="F353" s="7">
        <f ca="1">IFERROR(IF(AND(EingegebeneWerte,Tilgung[[#This Row],[Zahlung
Datum]]
&lt;&gt;""),-PPMT(ZinsSatz/12,1,DauerDerHypothek-ROWS($C$4:C353)+1,Tilgung[[#This Row],[Anfangs-
saldo]]),""),0)</f>
        <v>1025.642921154167</v>
      </c>
      <c r="G353" s="7">
        <f ca="1">IF(Tilgung[[#This Row],[Zahlung
Datum]]="",0,GrundsteuerBetrag)</f>
        <v>375</v>
      </c>
      <c r="H353" s="7">
        <f ca="1">IF(Tilgung[[#This Row],[Zahlung
Datum]]="",0,Tilgung[[#This Row],[Zins]]+Tilgung[[#This Row],[Kapital]]+Tilgung[[#This Row],[Grundbesitz
Steuer]])</f>
        <v>1444.369733852802</v>
      </c>
      <c r="I353" s="7">
        <f ca="1">IF(Tilgung[[#This Row],[Zahlung
Datum]]="",0,Tilgung[[#This Row],[Anfangs-
saldo]]-Tilgung[[#This Row],[Kapital]])</f>
        <v>10494.435047672438</v>
      </c>
      <c r="J353" s="8">
        <f ca="1">IF(Tilgung[[#This Row],[End-
saldo]]&gt;0,LetzteZeile-ROW(),0)</f>
        <v>10</v>
      </c>
    </row>
    <row r="354" spans="2:10" ht="15" customHeight="1" x14ac:dyDescent="0.35">
      <c r="B354" s="8">
        <f>ROWS($B$4:B354)</f>
        <v>351</v>
      </c>
      <c r="C354" s="9">
        <f ca="1">IF(EingegebeneWerte,IF(Tilgung[[#This Row],[Nr.]]&lt;=DauerDerHypothek,IF(ROW()-ROW(Tilgung[[#Headers],[Zahlung
Datum]])=1,DarlehenStart,IF(I353&gt;0,EDATE(C353,1),"")),""),"")</f>
        <v>55070</v>
      </c>
      <c r="D354" s="7">
        <f ca="1">IF(ROW()-ROW(Tilgung[[#Headers],[Anfangs-
saldo]])=1,DarlehensBetrag,IF(Tilgung[[#This Row],[Zahlung
Datum]]="",0,INDEX(Tilgung[], ROW()-4,8)))</f>
        <v>10494.435047672438</v>
      </c>
      <c r="E354" s="7">
        <f ca="1">IF(EingegebeneWerte,IF(ROW()-ROW(Tilgung[[#Headers],[Zins]])=1,-IPMT(ZinsSatz/12,1,DauerDerHypothek
-ROWS($C$4:C354)+1,Tilgung[[#This Row],[Anfangs-
saldo]]),IFERROR(-IPMT(ZinsSatz/12,1,Tilgung[[#This Row],[Anz.
verbleibend]],D355),0)),0)</f>
        <v>39.435494226444973</v>
      </c>
      <c r="F354" s="7">
        <f ca="1">IFERROR(IF(AND(EingegebeneWerte,Tilgung[[#This Row],[Zahlung
Datum]]
&lt;&gt;""),-PPMT(ZinsSatz/12,1,DauerDerHypothek-ROWS($C$4:C354)+1,Tilgung[[#This Row],[Anfangs-
saldo]]),""),0)</f>
        <v>1029.9164333256426</v>
      </c>
      <c r="G354" s="7">
        <f ca="1">IF(Tilgung[[#This Row],[Zahlung
Datum]]="",0,GrundsteuerBetrag)</f>
        <v>375</v>
      </c>
      <c r="H354" s="7">
        <f ca="1">IF(Tilgung[[#This Row],[Zahlung
Datum]]="",0,Tilgung[[#This Row],[Zins]]+Tilgung[[#This Row],[Kapital]]+Tilgung[[#This Row],[Grundbesitz
Steuer]])</f>
        <v>1444.3519275520875</v>
      </c>
      <c r="I354" s="7">
        <f ca="1">IF(Tilgung[[#This Row],[Zahlung
Datum]]="",0,Tilgung[[#This Row],[Anfangs-
saldo]]-Tilgung[[#This Row],[Kapital]])</f>
        <v>9464.5186143467945</v>
      </c>
      <c r="J354" s="8">
        <f ca="1">IF(Tilgung[[#This Row],[End-
saldo]]&gt;0,LetzteZeile-ROW(),0)</f>
        <v>9</v>
      </c>
    </row>
    <row r="355" spans="2:10" ht="15" customHeight="1" x14ac:dyDescent="0.35">
      <c r="B355" s="8">
        <f>ROWS($B$4:B355)</f>
        <v>352</v>
      </c>
      <c r="C355" s="9">
        <f ca="1">IF(EingegebeneWerte,IF(Tilgung[[#This Row],[Nr.]]&lt;=DauerDerHypothek,IF(ROW()-ROW(Tilgung[[#Headers],[Zahlung
Datum]])=1,DarlehenStart,IF(I354&gt;0,EDATE(C354,1),"")),""),"")</f>
        <v>55101</v>
      </c>
      <c r="D355" s="7">
        <f ca="1">IF(ROW()-ROW(Tilgung[[#Headers],[Anfangs-
saldo]])=1,DarlehensBetrag,IF(Tilgung[[#This Row],[Zahlung
Datum]]="",0,INDEX(Tilgung[], ROW()-4,8)))</f>
        <v>9464.5186143467945</v>
      </c>
      <c r="E355" s="7">
        <f ca="1">IF(EingegebeneWerte,IF(ROW()-ROW(Tilgung[[#Headers],[Zins]])=1,-IPMT(ZinsSatz/12,1,DauerDerHypothek
-ROWS($C$4:C355)+1,Tilgung[[#This Row],[Anfangs-
saldo]]),IFERROR(-IPMT(ZinsSatz/12,1,Tilgung[[#This Row],[Anz.
verbleibend]],D356),0)),0)</f>
        <v>35.126295260620672</v>
      </c>
      <c r="F355" s="7">
        <f ca="1">IFERROR(IF(AND(EingegebeneWerte,Tilgung[[#This Row],[Zahlung
Datum]]
&lt;&gt;""),-PPMT(ZinsSatz/12,1,DauerDerHypothek-ROWS($C$4:C355)+1,Tilgung[[#This Row],[Anfangs-
saldo]]),""),0)</f>
        <v>1034.207751797833</v>
      </c>
      <c r="G355" s="7">
        <f ca="1">IF(Tilgung[[#This Row],[Zahlung
Datum]]="",0,GrundsteuerBetrag)</f>
        <v>375</v>
      </c>
      <c r="H355" s="7">
        <f ca="1">IF(Tilgung[[#This Row],[Zahlung
Datum]]="",0,Tilgung[[#This Row],[Zins]]+Tilgung[[#This Row],[Kapital]]+Tilgung[[#This Row],[Grundbesitz
Steuer]])</f>
        <v>1444.3340470584537</v>
      </c>
      <c r="I355" s="7">
        <f ca="1">IF(Tilgung[[#This Row],[Zahlung
Datum]]="",0,Tilgung[[#This Row],[Anfangs-
saldo]]-Tilgung[[#This Row],[Kapital]])</f>
        <v>8430.3108625489622</v>
      </c>
      <c r="J355" s="8">
        <f ca="1">IF(Tilgung[[#This Row],[End-
saldo]]&gt;0,LetzteZeile-ROW(),0)</f>
        <v>8</v>
      </c>
    </row>
    <row r="356" spans="2:10" ht="15" customHeight="1" x14ac:dyDescent="0.35">
      <c r="B356" s="8">
        <f>ROWS($B$4:B356)</f>
        <v>353</v>
      </c>
      <c r="C356" s="9">
        <f ca="1">IF(EingegebeneWerte,IF(Tilgung[[#This Row],[Nr.]]&lt;=DauerDerHypothek,IF(ROW()-ROW(Tilgung[[#Headers],[Zahlung
Datum]])=1,DarlehenStart,IF(I355&gt;0,EDATE(C355,1),"")),""),"")</f>
        <v>55131</v>
      </c>
      <c r="D356" s="7">
        <f ca="1">IF(ROW()-ROW(Tilgung[[#Headers],[Anfangs-
saldo]])=1,DarlehensBetrag,IF(Tilgung[[#This Row],[Zahlung
Datum]]="",0,INDEX(Tilgung[], ROW()-4,8)))</f>
        <v>8430.3108625489622</v>
      </c>
      <c r="E356" s="7">
        <f ca="1">IF(EingegebeneWerte,IF(ROW()-ROW(Tilgung[[#Headers],[Zins]])=1,-IPMT(ZinsSatz/12,1,DauerDerHypothek
-ROWS($C$4:C356)+1,Tilgung[[#This Row],[Anfangs-
saldo]]),IFERROR(-IPMT(ZinsSatz/12,1,Tilgung[[#This Row],[Anz.
verbleibend]],D357),0)),0)</f>
        <v>30.799141299105436</v>
      </c>
      <c r="F356" s="7">
        <f ca="1">IFERROR(IF(AND(EingegebeneWerte,Tilgung[[#This Row],[Zahlung
Datum]]
&lt;&gt;""),-PPMT(ZinsSatz/12,1,DauerDerHypothek-ROWS($C$4:C356)+1,Tilgung[[#This Row],[Anfangs-
saldo]]),""),0)</f>
        <v>1038.5169507636572</v>
      </c>
      <c r="G356" s="7">
        <f ca="1">IF(Tilgung[[#This Row],[Zahlung
Datum]]="",0,GrundsteuerBetrag)</f>
        <v>375</v>
      </c>
      <c r="H356" s="7">
        <f ca="1">IF(Tilgung[[#This Row],[Zahlung
Datum]]="",0,Tilgung[[#This Row],[Zins]]+Tilgung[[#This Row],[Kapital]]+Tilgung[[#This Row],[Grundbesitz
Steuer]])</f>
        <v>1444.3160920627627</v>
      </c>
      <c r="I356" s="7">
        <f ca="1">IF(Tilgung[[#This Row],[Zahlung
Datum]]="",0,Tilgung[[#This Row],[Anfangs-
saldo]]-Tilgung[[#This Row],[Kapital]])</f>
        <v>7391.7939117853048</v>
      </c>
      <c r="J356" s="8">
        <f ca="1">IF(Tilgung[[#This Row],[End-
saldo]]&gt;0,LetzteZeile-ROW(),0)</f>
        <v>7</v>
      </c>
    </row>
    <row r="357" spans="2:10" ht="15" customHeight="1" x14ac:dyDescent="0.35">
      <c r="B357" s="8">
        <f>ROWS($B$4:B357)</f>
        <v>354</v>
      </c>
      <c r="C357" s="9">
        <f ca="1">IF(EingegebeneWerte,IF(Tilgung[[#This Row],[Nr.]]&lt;=DauerDerHypothek,IF(ROW()-ROW(Tilgung[[#Headers],[Zahlung
Datum]])=1,DarlehenStart,IF(I356&gt;0,EDATE(C356,1),"")),""),"")</f>
        <v>55162</v>
      </c>
      <c r="D357" s="7">
        <f ca="1">IF(ROW()-ROW(Tilgung[[#Headers],[Anfangs-
saldo]])=1,DarlehensBetrag,IF(Tilgung[[#This Row],[Zahlung
Datum]]="",0,INDEX(Tilgung[], ROW()-4,8)))</f>
        <v>7391.7939117853048</v>
      </c>
      <c r="E357" s="7">
        <f ca="1">IF(EingegebeneWerte,IF(ROW()-ROW(Tilgung[[#Headers],[Zins]])=1,-IPMT(ZinsSatz/12,1,DauerDerHypothek
-ROWS($C$4:C357)+1,Tilgung[[#This Row],[Anfangs-
saldo]]),IFERROR(-IPMT(ZinsSatz/12,1,Tilgung[[#This Row],[Anz.
verbleibend]],D358),0)),0)</f>
        <v>26.45395752941722</v>
      </c>
      <c r="F357" s="7">
        <f ca="1">IFERROR(IF(AND(EingegebeneWerte,Tilgung[[#This Row],[Zahlung
Datum]]
&lt;&gt;""),-PPMT(ZinsSatz/12,1,DauerDerHypothek-ROWS($C$4:C357)+1,Tilgung[[#This Row],[Anfangs-
saldo]]),""),0)</f>
        <v>1042.8441047251722</v>
      </c>
      <c r="G357" s="7">
        <f ca="1">IF(Tilgung[[#This Row],[Zahlung
Datum]]="",0,GrundsteuerBetrag)</f>
        <v>375</v>
      </c>
      <c r="H357" s="7">
        <f ca="1">IF(Tilgung[[#This Row],[Zahlung
Datum]]="",0,Tilgung[[#This Row],[Zins]]+Tilgung[[#This Row],[Kapital]]+Tilgung[[#This Row],[Grundbesitz
Steuer]])</f>
        <v>1444.2980622545895</v>
      </c>
      <c r="I357" s="7">
        <f ca="1">IF(Tilgung[[#This Row],[Zahlung
Datum]]="",0,Tilgung[[#This Row],[Anfangs-
saldo]]-Tilgung[[#This Row],[Kapital]])</f>
        <v>6348.949807060133</v>
      </c>
      <c r="J357" s="8">
        <f ca="1">IF(Tilgung[[#This Row],[End-
saldo]]&gt;0,LetzteZeile-ROW(),0)</f>
        <v>6</v>
      </c>
    </row>
    <row r="358" spans="2:10" ht="15" customHeight="1" x14ac:dyDescent="0.35">
      <c r="B358" s="8">
        <f>ROWS($B$4:B358)</f>
        <v>355</v>
      </c>
      <c r="C358" s="9">
        <f ca="1">IF(EingegebeneWerte,IF(Tilgung[[#This Row],[Nr.]]&lt;=DauerDerHypothek,IF(ROW()-ROW(Tilgung[[#Headers],[Zahlung
Datum]])=1,DarlehenStart,IF(I357&gt;0,EDATE(C357,1),"")),""),"")</f>
        <v>55193</v>
      </c>
      <c r="D358" s="7">
        <f ca="1">IF(ROW()-ROW(Tilgung[[#Headers],[Anfangs-
saldo]])=1,DarlehensBetrag,IF(Tilgung[[#This Row],[Zahlung
Datum]]="",0,INDEX(Tilgung[], ROW()-4,8)))</f>
        <v>6348.949807060133</v>
      </c>
      <c r="E358" s="7">
        <f ca="1">IF(EingegebeneWerte,IF(ROW()-ROW(Tilgung[[#Headers],[Zins]])=1,-IPMT(ZinsSatz/12,1,DauerDerHypothek
-ROWS($C$4:C358)+1,Tilgung[[#This Row],[Anfangs-
saldo]]),IFERROR(-IPMT(ZinsSatz/12,1,Tilgung[[#This Row],[Anz.
verbleibend]],D359),0)),0)</f>
        <v>22.090668827355298</v>
      </c>
      <c r="F358" s="7">
        <f ca="1">IFERROR(IF(AND(EingegebeneWerte,Tilgung[[#This Row],[Zahlung
Datum]]
&lt;&gt;""),-PPMT(ZinsSatz/12,1,DauerDerHypothek-ROWS($C$4:C358)+1,Tilgung[[#This Row],[Anfangs-
saldo]]),""),0)</f>
        <v>1047.1892884948606</v>
      </c>
      <c r="G358" s="7">
        <f ca="1">IF(Tilgung[[#This Row],[Zahlung
Datum]]="",0,GrundsteuerBetrag)</f>
        <v>375</v>
      </c>
      <c r="H358" s="7">
        <f ca="1">IF(Tilgung[[#This Row],[Zahlung
Datum]]="",0,Tilgung[[#This Row],[Zins]]+Tilgung[[#This Row],[Kapital]]+Tilgung[[#This Row],[Grundbesitz
Steuer]])</f>
        <v>1444.279957322216</v>
      </c>
      <c r="I358" s="7">
        <f ca="1">IF(Tilgung[[#This Row],[Zahlung
Datum]]="",0,Tilgung[[#This Row],[Anfangs-
saldo]]-Tilgung[[#This Row],[Kapital]])</f>
        <v>5301.7605185652719</v>
      </c>
      <c r="J358" s="8">
        <f ca="1">IF(Tilgung[[#This Row],[End-
saldo]]&gt;0,LetzteZeile-ROW(),0)</f>
        <v>5</v>
      </c>
    </row>
    <row r="359" spans="2:10" ht="15" customHeight="1" x14ac:dyDescent="0.35">
      <c r="B359" s="8">
        <f>ROWS($B$4:B359)</f>
        <v>356</v>
      </c>
      <c r="C359" s="9">
        <f ca="1">IF(EingegebeneWerte,IF(Tilgung[[#This Row],[Nr.]]&lt;=DauerDerHypothek,IF(ROW()-ROW(Tilgung[[#Headers],[Zahlung
Datum]])=1,DarlehenStart,IF(I358&gt;0,EDATE(C358,1),"")),""),"")</f>
        <v>55221</v>
      </c>
      <c r="D359" s="7">
        <f ca="1">IF(ROW()-ROW(Tilgung[[#Headers],[Anfangs-
saldo]])=1,DarlehensBetrag,IF(Tilgung[[#This Row],[Zahlung
Datum]]="",0,INDEX(Tilgung[], ROW()-4,8)))</f>
        <v>5301.7605185652719</v>
      </c>
      <c r="E359" s="7">
        <f ca="1">IF(EingegebeneWerte,IF(ROW()-ROW(Tilgung[[#Headers],[Zins]])=1,-IPMT(ZinsSatz/12,1,DauerDerHypothek
-ROWS($C$4:C359)+1,Tilgung[[#This Row],[Anfangs-
saldo]]),IFERROR(-IPMT(ZinsSatz/12,1,Tilgung[[#This Row],[Anz.
verbleibend]],D360),0)),0)</f>
        <v>17.709199755701455</v>
      </c>
      <c r="F359" s="7">
        <f ca="1">IFERROR(IF(AND(EingegebeneWerte,Tilgung[[#This Row],[Zahlung
Datum]]
&lt;&gt;""),-PPMT(ZinsSatz/12,1,DauerDerHypothek-ROWS($C$4:C359)+1,Tilgung[[#This Row],[Anfangs-
saldo]]),""),0)</f>
        <v>1051.5525771969224</v>
      </c>
      <c r="G359" s="7">
        <f ca="1">IF(Tilgung[[#This Row],[Zahlung
Datum]]="",0,GrundsteuerBetrag)</f>
        <v>375</v>
      </c>
      <c r="H359" s="7">
        <f ca="1">IF(Tilgung[[#This Row],[Zahlung
Datum]]="",0,Tilgung[[#This Row],[Zins]]+Tilgung[[#This Row],[Kapital]]+Tilgung[[#This Row],[Grundbesitz
Steuer]])</f>
        <v>1444.2617769526239</v>
      </c>
      <c r="I359" s="7">
        <f ca="1">IF(Tilgung[[#This Row],[Zahlung
Datum]]="",0,Tilgung[[#This Row],[Anfangs-
saldo]]-Tilgung[[#This Row],[Kapital]])</f>
        <v>4250.2079413683496</v>
      </c>
      <c r="J359" s="8">
        <f ca="1">IF(Tilgung[[#This Row],[End-
saldo]]&gt;0,LetzteZeile-ROW(),0)</f>
        <v>4</v>
      </c>
    </row>
    <row r="360" spans="2:10" ht="15" customHeight="1" x14ac:dyDescent="0.35">
      <c r="B360" s="8">
        <f>ROWS($B$4:B360)</f>
        <v>357</v>
      </c>
      <c r="C360" s="9">
        <f ca="1">IF(EingegebeneWerte,IF(Tilgung[[#This Row],[Nr.]]&lt;=DauerDerHypothek,IF(ROW()-ROW(Tilgung[[#Headers],[Zahlung
Datum]])=1,DarlehenStart,IF(I359&gt;0,EDATE(C359,1),"")),""),"")</f>
        <v>55252</v>
      </c>
      <c r="D360" s="7">
        <f ca="1">IF(ROW()-ROW(Tilgung[[#Headers],[Anfangs-
saldo]])=1,DarlehensBetrag,IF(Tilgung[[#This Row],[Zahlung
Datum]]="",0,INDEX(Tilgung[], ROW()-4,8)))</f>
        <v>4250.2079413683496</v>
      </c>
      <c r="E360" s="7">
        <f ca="1">IF(EingegebeneWerte,IF(ROW()-ROW(Tilgung[[#Headers],[Zins]])=1,-IPMT(ZinsSatz/12,1,DauerDerHypothek
-ROWS($C$4:C360)+1,Tilgung[[#This Row],[Anfangs-
saldo]]),IFERROR(-IPMT(ZinsSatz/12,1,Tilgung[[#This Row],[Anz.
verbleibend]],D361),0)),0)</f>
        <v>13.309474562915721</v>
      </c>
      <c r="F360" s="7">
        <f ca="1">IFERROR(IF(AND(EingegebeneWerte,Tilgung[[#This Row],[Zahlung
Datum]]
&lt;&gt;""),-PPMT(ZinsSatz/12,1,DauerDerHypothek-ROWS($C$4:C360)+1,Tilgung[[#This Row],[Anfangs-
saldo]]),""),0)</f>
        <v>1055.9340462685764</v>
      </c>
      <c r="G360" s="7">
        <f ca="1">IF(Tilgung[[#This Row],[Zahlung
Datum]]="",0,GrundsteuerBetrag)</f>
        <v>375</v>
      </c>
      <c r="H360" s="7">
        <f ca="1">IF(Tilgung[[#This Row],[Zahlung
Datum]]="",0,Tilgung[[#This Row],[Zins]]+Tilgung[[#This Row],[Kapital]]+Tilgung[[#This Row],[Grundbesitz
Steuer]])</f>
        <v>1444.2435208314921</v>
      </c>
      <c r="I360" s="7">
        <f ca="1">IF(Tilgung[[#This Row],[Zahlung
Datum]]="",0,Tilgung[[#This Row],[Anfangs-
saldo]]-Tilgung[[#This Row],[Kapital]])</f>
        <v>3194.2738950997732</v>
      </c>
      <c r="J360" s="8">
        <f ca="1">IF(Tilgung[[#This Row],[End-
saldo]]&gt;0,LetzteZeile-ROW(),0)</f>
        <v>3</v>
      </c>
    </row>
    <row r="361" spans="2:10" ht="15" customHeight="1" x14ac:dyDescent="0.35">
      <c r="B361" s="8">
        <f>ROWS($B$4:B361)</f>
        <v>358</v>
      </c>
      <c r="C361" s="9">
        <f ca="1">IF(EingegebeneWerte,IF(Tilgung[[#This Row],[Nr.]]&lt;=DauerDerHypothek,IF(ROW()-ROW(Tilgung[[#Headers],[Zahlung
Datum]])=1,DarlehenStart,IF(I360&gt;0,EDATE(C360,1),"")),""),"")</f>
        <v>55282</v>
      </c>
      <c r="D361" s="7">
        <f ca="1">IF(ROW()-ROW(Tilgung[[#Headers],[Anfangs-
saldo]])=1,DarlehensBetrag,IF(Tilgung[[#This Row],[Zahlung
Datum]]="",0,INDEX(Tilgung[], ROW()-4,8)))</f>
        <v>3194.2738950997732</v>
      </c>
      <c r="E361" s="7">
        <f ca="1">IF(EingegebeneWerte,IF(ROW()-ROW(Tilgung[[#Headers],[Zins]])=1,-IPMT(ZinsSatz/12,1,DauerDerHypothek
-ROWS($C$4:C361)+1,Tilgung[[#This Row],[Anfangs-
saldo]]),IFERROR(-IPMT(ZinsSatz/12,1,Tilgung[[#This Row],[Anz.
verbleibend]],D362),0)),0)</f>
        <v>8.8914171818267125</v>
      </c>
      <c r="F361" s="7">
        <f ca="1">IFERROR(IF(AND(EingegebeneWerte,Tilgung[[#This Row],[Zahlung
Datum]]
&lt;&gt;""),-PPMT(ZinsSatz/12,1,DauerDerHypothek-ROWS($C$4:C361)+1,Tilgung[[#This Row],[Anfangs-
saldo]]),""),0)</f>
        <v>1060.3337714613619</v>
      </c>
      <c r="G361" s="7">
        <f ca="1">IF(Tilgung[[#This Row],[Zahlung
Datum]]="",0,GrundsteuerBetrag)</f>
        <v>375</v>
      </c>
      <c r="H361" s="7">
        <f ca="1">IF(Tilgung[[#This Row],[Zahlung
Datum]]="",0,Tilgung[[#This Row],[Zins]]+Tilgung[[#This Row],[Kapital]]+Tilgung[[#This Row],[Grundbesitz
Steuer]])</f>
        <v>1444.2251886431886</v>
      </c>
      <c r="I361" s="7">
        <f ca="1">IF(Tilgung[[#This Row],[Zahlung
Datum]]="",0,Tilgung[[#This Row],[Anfangs-
saldo]]-Tilgung[[#This Row],[Kapital]])</f>
        <v>2133.940123638411</v>
      </c>
      <c r="J361" s="8">
        <f ca="1">IF(Tilgung[[#This Row],[End-
saldo]]&gt;0,LetzteZeile-ROW(),0)</f>
        <v>2</v>
      </c>
    </row>
    <row r="362" spans="2:10" ht="15" customHeight="1" x14ac:dyDescent="0.35">
      <c r="B362" s="8">
        <f>ROWS($B$4:B362)</f>
        <v>359</v>
      </c>
      <c r="C362" s="9">
        <f ca="1">IF(EingegebeneWerte,IF(Tilgung[[#This Row],[Nr.]]&lt;=DauerDerHypothek,IF(ROW()-ROW(Tilgung[[#Headers],[Zahlung
Datum]])=1,DarlehenStart,IF(I361&gt;0,EDATE(C361,1),"")),""),"")</f>
        <v>55313</v>
      </c>
      <c r="D362" s="7">
        <f ca="1">IF(ROW()-ROW(Tilgung[[#Headers],[Anfangs-
saldo]])=1,DarlehensBetrag,IF(Tilgung[[#This Row],[Zahlung
Datum]]="",0,INDEX(Tilgung[], ROW()-4,8)))</f>
        <v>2133.940123638411</v>
      </c>
      <c r="E362" s="7">
        <f ca="1">IF(EingegebeneWerte,IF(ROW()-ROW(Tilgung[[#Headers],[Zins]])=1,-IPMT(ZinsSatz/12,1,DauerDerHypothek
-ROWS($C$4:C362)+1,Tilgung[[#This Row],[Anfangs-
saldo]]),IFERROR(-IPMT(ZinsSatz/12,1,Tilgung[[#This Row],[Anz.
verbleibend]],D363),0)),0)</f>
        <v>4.454951228316502</v>
      </c>
      <c r="F362" s="7">
        <f ca="1">IFERROR(IF(AND(EingegebeneWerte,Tilgung[[#This Row],[Zahlung
Datum]]
&lt;&gt;""),-PPMT(ZinsSatz/12,1,DauerDerHypothek-ROWS($C$4:C362)+1,Tilgung[[#This Row],[Anfangs-
saldo]]),""),0)</f>
        <v>1064.7518288424505</v>
      </c>
      <c r="G362" s="7">
        <f ca="1">IF(Tilgung[[#This Row],[Zahlung
Datum]]="",0,GrundsteuerBetrag)</f>
        <v>375</v>
      </c>
      <c r="H362" s="7">
        <f ca="1">IF(Tilgung[[#This Row],[Zahlung
Datum]]="",0,Tilgung[[#This Row],[Zins]]+Tilgung[[#This Row],[Kapital]]+Tilgung[[#This Row],[Grundbesitz
Steuer]])</f>
        <v>1444.2067800707671</v>
      </c>
      <c r="I362" s="7">
        <f ca="1">IF(Tilgung[[#This Row],[Zahlung
Datum]]="",0,Tilgung[[#This Row],[Anfangs-
saldo]]-Tilgung[[#This Row],[Kapital]])</f>
        <v>1069.1882947959605</v>
      </c>
      <c r="J362" s="8">
        <f ca="1">IF(Tilgung[[#This Row],[End-
saldo]]&gt;0,LetzteZeile-ROW(),0)</f>
        <v>1</v>
      </c>
    </row>
    <row r="363" spans="2:10" ht="15" customHeight="1" x14ac:dyDescent="0.35">
      <c r="B363" s="8">
        <f>ROWS($B$4:B363)</f>
        <v>360</v>
      </c>
      <c r="C363" s="9">
        <f ca="1">IF(EingegebeneWerte,IF(Tilgung[[#This Row],[Nr.]]&lt;=DauerDerHypothek,IF(ROW()-ROW(Tilgung[[#Headers],[Zahlung
Datum]])=1,DarlehenStart,IF(I362&gt;0,EDATE(C362,1),"")),""),"")</f>
        <v>55343</v>
      </c>
      <c r="D363" s="7">
        <f ca="1">IF(ROW()-ROW(Tilgung[[#Headers],[Anfangs-
saldo]])=1,DarlehensBetrag,IF(Tilgung[[#This Row],[Zahlung
Datum]]="",0,INDEX(Tilgung[], ROW()-4,8)))</f>
        <v>1069.1882947959605</v>
      </c>
      <c r="E363" s="7">
        <f ca="1">IF(EingegebeneWerte,IF(ROW()-ROW(Tilgung[[#Headers],[Zins]])=1,-IPMT(ZinsSatz/12,1,DauerDerHypothek
-ROWS($C$4:C363)+1,Tilgung[[#This Row],[Anfangs-
saldo]]),IFERROR(-IPMT(ZinsSatz/12,1,Tilgung[[#This Row],[Anz.
verbleibend]],D364),0)),0)</f>
        <v>0</v>
      </c>
      <c r="F363" s="7">
        <f ca="1">IFERROR(IF(AND(EingegebeneWerte,Tilgung[[#This Row],[Zahlung
Datum]]
&lt;&gt;""),-PPMT(ZinsSatz/12,1,DauerDerHypothek-ROWS($C$4:C363)+1,Tilgung[[#This Row],[Anfangs-
saldo]]),""),0)</f>
        <v>1069.1882947959607</v>
      </c>
      <c r="G363" s="7">
        <f ca="1">IF(Tilgung[[#This Row],[Zahlung
Datum]]="",0,GrundsteuerBetrag)</f>
        <v>375</v>
      </c>
      <c r="H363" s="7">
        <f ca="1">IF(Tilgung[[#This Row],[Zahlung
Datum]]="",0,Tilgung[[#This Row],[Zins]]+Tilgung[[#This Row],[Kapital]]+Tilgung[[#This Row],[Grundbesitz
Steuer]])</f>
        <v>1444.1882947959607</v>
      </c>
      <c r="I363" s="7">
        <f ca="1">IF(Tilgung[[#This Row],[Zahlung
Datum]]="",0,Tilgung[[#This Row],[Anfangs-
saldo]]-Tilgung[[#This Row],[Kapital]])</f>
        <v>-2.2737367544323206E-13</v>
      </c>
      <c r="J363" s="8">
        <f ca="1">IF(Tilgung[[#This Row],[End-
saldo]]&gt;0,LetzteZeile-ROW(),0)</f>
        <v>0</v>
      </c>
    </row>
  </sheetData>
  <sheetProtection selectLockedCells="1"/>
  <mergeCells count="3">
    <mergeCell ref="B1:J1"/>
    <mergeCell ref="B2:J2"/>
    <mergeCell ref="L7:M11"/>
  </mergeCells>
  <conditionalFormatting sqref="B4:J363">
    <cfRule type="expression" dxfId="4" priority="1">
      <formula>$C4=""</formula>
    </cfRule>
  </conditionalFormatting>
  <dataValidations count="11">
    <dataValidation allowBlank="1" showInputMessage="1" showErrorMessage="1" prompt="Aus dem Arbeitsblatt &quot;Hypothekenrechner&quot; errechnete Tilgungstabelle. Fügen Sie weitere Zahlungen hinzu, indem Sie neue Zeilen in diese Tabelle einfügen. Geben Sie das Zahlungsdatum ein, dann werden die Spalten automatisch aktualisiert." sqref="A1" xr:uid="{00000000-0002-0000-0100-000000000000}"/>
    <dataValidation allowBlank="1" showInputMessage="1" showErrorMessage="1" prompt="Diese Spalte enthält die Zahlungsnummer. Fügen Sie weitere Zahlungen ein, indem Sie eine neue Zeile hinzufügen und das Zahlungsdatum eingeben. Die Spalten werden automatisch aktualisiert." sqref="B3" xr:uid="{00000000-0002-0000-0100-000001000000}"/>
    <dataValidation allowBlank="1" showInputMessage="1" showErrorMessage="1" prompt="Das Zahlungsdatum in dieser Spalte wird automatisch aktualisiert." sqref="C3" xr:uid="{00000000-0002-0000-0100-000002000000}"/>
    <dataValidation allowBlank="1" showInputMessage="1" showErrorMessage="1" prompt="In dieser Spalte werden der Anfangssaldo und der angepasste Saldo unter Berücksichtigung der geleisteten Zahlungen automatisch aktualisiert." sqref="D3" xr:uid="{00000000-0002-0000-0100-000003000000}"/>
    <dataValidation allowBlank="1" showInputMessage="1" showErrorMessage="1" prompt="Die Zinsaufstellung in dieser Spalte wird automatisch aktualisiert." sqref="E3" xr:uid="{00000000-0002-0000-0100-000004000000}"/>
    <dataValidation allowBlank="1" showInputMessage="1" showErrorMessage="1" prompt="Der mit der Hauptzahlung verrechnete Zahlungsbetrag wird in dieser Spalte automatisch aktualisiert." sqref="F3" xr:uid="{00000000-0002-0000-0100-000005000000}"/>
    <dataValidation allowBlank="1" showInputMessage="1" showErrorMessage="1" prompt="Der in Zelle E8 auf dem Hypothekenrechner-Arbeitsblatt eingegebene Grundsteuerbetrag wird in dieser Spalte automatisch aktualisiert. " sqref="G3" xr:uid="{00000000-0002-0000-0100-000006000000}"/>
    <dataValidation allowBlank="1" showInputMessage="1" showErrorMessage="1" prompt="Die Gesamtzahlung wird in dieser Spalte basierend auf den Beträgen für Zinssatz, Haupt- und Grundsteuer in den Spalten E, F und G automatisch angepasst." sqref="H3" xr:uid="{00000000-0002-0000-0100-000007000000}"/>
    <dataValidation allowBlank="1" showInputMessage="1" showErrorMessage="1" prompt="Der angepasste Abschlusssaldo für die Gesamtzahlung wird in dieser Spalte automatisch aktualisiert." sqref="I3" xr:uid="{00000000-0002-0000-0100-000008000000}"/>
    <dataValidation allowBlank="1" showInputMessage="1" showErrorMessage="1" prompt="Die Anzahl der verbleibenden Zahlungen wird in dieser Spalte unter dieser Überschrift automatisch auf der Grundlage der Darlehensdauer auf dem Arbeitsblatt &quot;Hypothekenrechner&quot; und der Anzahl der für das Darlehen geleisteten Zahlungen aktualisiert." sqref="J3" xr:uid="{00000000-0002-0000-0100-000009000000}"/>
    <dataValidation allowBlank="1" showInputMessage="1" showErrorMessage="1" prompt="Der Titel dieses Arbeitsblatts befindet sich in dieser Zelle und der Zelle unten." sqref="B1:J1" xr:uid="{00000000-0002-0000-0100-00000A000000}"/>
  </dataValidations>
  <printOptions horizontalCentered="1"/>
  <pageMargins left="0.25" right="0.25" top="0.75" bottom="0.75" header="0.3" footer="0.3"/>
  <pageSetup paperSize="9" scale="10"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13</vt:i4>
      </vt:variant>
    </vt:vector>
  </HeadingPairs>
  <TitlesOfParts>
    <vt:vector size="15" baseType="lpstr">
      <vt:lpstr>Hypothekenrechner</vt:lpstr>
      <vt:lpstr>Tilgungstabelle</vt:lpstr>
      <vt:lpstr>DarlehensBetrag</vt:lpstr>
      <vt:lpstr>DarlehenStart</vt:lpstr>
      <vt:lpstr>darlehenszahlungen_gesamt</vt:lpstr>
      <vt:lpstr>DauerDerHypothek</vt:lpstr>
      <vt:lpstr>Tilgungstabelle!Drucktitel</vt:lpstr>
      <vt:lpstr>gezahlte_zinsen_gesamt</vt:lpstr>
      <vt:lpstr>GrundsteuerBetrag</vt:lpstr>
      <vt:lpstr>KeineVerbleibendenZahlungen</vt:lpstr>
      <vt:lpstr>MonatlicheDarlehensZahlung</vt:lpstr>
      <vt:lpstr>WertDesEigenheims</vt:lpstr>
      <vt:lpstr>zahlungen_gesamt</vt:lpstr>
      <vt:lpstr>Zins</vt:lpstr>
      <vt:lpstr>ZinsSatz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 Häberle</dc:creator>
  <cp:keywords/>
  <cp:lastModifiedBy>Ben Häberle</cp:lastModifiedBy>
  <dcterms:created xsi:type="dcterms:W3CDTF">2017-09-21T04:13:40Z</dcterms:created>
  <dcterms:modified xsi:type="dcterms:W3CDTF">2021-04-11T16:01:05Z</dcterms:modified>
  <cp:version/>
</cp:coreProperties>
</file>